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5" windowWidth="22035" windowHeight="134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78" i="1" l="1"/>
  <c r="K80" i="1" s="1"/>
  <c r="E74" i="1"/>
  <c r="E59" i="1"/>
  <c r="M21" i="1" l="1"/>
  <c r="L10" i="1"/>
  <c r="J21" i="1"/>
  <c r="I10" i="1"/>
  <c r="E51" i="1" s="1"/>
  <c r="H10" i="1"/>
  <c r="D51" i="1" s="1"/>
  <c r="F12" i="1"/>
  <c r="J12" i="1" s="1"/>
  <c r="F11" i="1"/>
  <c r="J11" i="1" s="1"/>
  <c r="F10" i="1"/>
  <c r="E13" i="1"/>
  <c r="E16" i="1" s="1"/>
  <c r="B13" i="1"/>
  <c r="B16" i="1" s="1"/>
  <c r="I12" i="1" l="1"/>
  <c r="I13" i="1" s="1"/>
  <c r="I16" i="1" s="1"/>
  <c r="E40" i="1" s="1"/>
  <c r="M12" i="1"/>
  <c r="L12" i="1" s="1"/>
  <c r="H12" i="1"/>
  <c r="E39" i="1"/>
  <c r="M11" i="1"/>
  <c r="L11" i="1" s="1"/>
  <c r="H11" i="1"/>
  <c r="D52" i="1" s="1"/>
  <c r="D53" i="1" s="1"/>
  <c r="D55" i="1" s="1"/>
  <c r="D57" i="1" s="1"/>
  <c r="D60" i="1" s="1"/>
  <c r="I11" i="1"/>
  <c r="L13" i="1" l="1"/>
  <c r="M13" i="1" s="1"/>
  <c r="E52" i="1"/>
  <c r="E53" i="1" s="1"/>
  <c r="E55" i="1" s="1"/>
  <c r="E57" i="1" s="1"/>
  <c r="E60" i="1" s="1"/>
  <c r="H60" i="1" s="1"/>
  <c r="H13" i="1"/>
  <c r="H16" i="1" s="1"/>
  <c r="L16" i="1" l="1"/>
</calcChain>
</file>

<file path=xl/sharedStrings.xml><?xml version="1.0" encoding="utf-8"?>
<sst xmlns="http://schemas.openxmlformats.org/spreadsheetml/2006/main" count="131" uniqueCount="126">
  <si>
    <r>
      <rPr>
        <sz val="9"/>
        <color theme="1"/>
        <rFont val="ＭＳ Ｐゴシック"/>
        <family val="3"/>
        <charset val="128"/>
      </rPr>
      <t>損益計算書</t>
    </r>
    <rPh sb="0" eb="2">
      <t>ソンエキ</t>
    </rPh>
    <rPh sb="2" eb="5">
      <t>ケイサンショ</t>
    </rPh>
    <phoneticPr fontId="2"/>
  </si>
  <si>
    <r>
      <rPr>
        <sz val="9"/>
        <color theme="1"/>
        <rFont val="ＭＳ Ｐゴシック"/>
        <family val="3"/>
        <charset val="128"/>
      </rPr>
      <t>全部原価計算</t>
    </r>
    <rPh sb="0" eb="2">
      <t>ゼンブ</t>
    </rPh>
    <rPh sb="2" eb="4">
      <t>ゲンカ</t>
    </rPh>
    <rPh sb="4" eb="6">
      <t>ケイサン</t>
    </rPh>
    <phoneticPr fontId="2"/>
  </si>
  <si>
    <r>
      <rPr>
        <sz val="9"/>
        <color theme="1"/>
        <rFont val="ＭＳ Ｐゴシック"/>
        <family val="3"/>
        <charset val="128"/>
      </rPr>
      <t>直接原価計算</t>
    </r>
    <rPh sb="0" eb="2">
      <t>チョクセツ</t>
    </rPh>
    <rPh sb="2" eb="4">
      <t>ゲンカ</t>
    </rPh>
    <rPh sb="4" eb="6">
      <t>ケイサン</t>
    </rPh>
    <phoneticPr fontId="2"/>
  </si>
  <si>
    <r>
      <rPr>
        <sz val="9"/>
        <color theme="1"/>
        <rFont val="ＭＳ Ｐゴシック"/>
        <family val="3"/>
        <charset val="128"/>
      </rPr>
      <t>売上高</t>
    </r>
    <rPh sb="0" eb="2">
      <t>ウリアゲ</t>
    </rPh>
    <rPh sb="2" eb="3">
      <t>ダカ</t>
    </rPh>
    <phoneticPr fontId="2"/>
  </si>
  <si>
    <r>
      <rPr>
        <sz val="9"/>
        <color theme="1"/>
        <rFont val="ＭＳ Ｐゴシック"/>
        <family val="3"/>
        <charset val="128"/>
      </rPr>
      <t>売上原価</t>
    </r>
    <rPh sb="0" eb="2">
      <t>ウリアゲ</t>
    </rPh>
    <rPh sb="2" eb="4">
      <t>ゲンカ</t>
    </rPh>
    <phoneticPr fontId="2"/>
  </si>
  <si>
    <r>
      <rPr>
        <sz val="9"/>
        <color theme="1"/>
        <rFont val="ＭＳ Ｐゴシック"/>
        <family val="3"/>
        <charset val="128"/>
      </rPr>
      <t>変動原価</t>
    </r>
    <rPh sb="0" eb="2">
      <t>ヘンドウ</t>
    </rPh>
    <rPh sb="2" eb="4">
      <t>ゲンカ</t>
    </rPh>
    <phoneticPr fontId="2"/>
  </si>
  <si>
    <r>
      <rPr>
        <sz val="9"/>
        <color theme="1"/>
        <rFont val="ＭＳ Ｐゴシック"/>
        <family val="3"/>
        <charset val="128"/>
      </rPr>
      <t>変動販売費</t>
    </r>
    <rPh sb="0" eb="2">
      <t>ヘンドウ</t>
    </rPh>
    <rPh sb="2" eb="5">
      <t>ハンバイヒ</t>
    </rPh>
    <phoneticPr fontId="2"/>
  </si>
  <si>
    <r>
      <rPr>
        <sz val="9"/>
        <color theme="1"/>
        <rFont val="ＭＳ Ｐゴシック"/>
        <family val="3"/>
        <charset val="128"/>
      </rPr>
      <t>売上総利益</t>
    </r>
    <rPh sb="0" eb="2">
      <t>ウリアゲ</t>
    </rPh>
    <rPh sb="2" eb="5">
      <t>ソウリエキ</t>
    </rPh>
    <phoneticPr fontId="2"/>
  </si>
  <si>
    <r>
      <rPr>
        <sz val="9"/>
        <color theme="1"/>
        <rFont val="ＭＳ Ｐゴシック"/>
        <family val="3"/>
        <charset val="128"/>
      </rPr>
      <t>販管費</t>
    </r>
    <rPh sb="0" eb="3">
      <t>ハンカンヒ</t>
    </rPh>
    <phoneticPr fontId="2"/>
  </si>
  <si>
    <r>
      <rPr>
        <sz val="9"/>
        <color theme="1"/>
        <rFont val="ＭＳ Ｐゴシック"/>
        <family val="3"/>
        <charset val="128"/>
      </rPr>
      <t>固定原価</t>
    </r>
    <rPh sb="0" eb="2">
      <t>コテイ</t>
    </rPh>
    <rPh sb="2" eb="4">
      <t>ゲンカ</t>
    </rPh>
    <phoneticPr fontId="2"/>
  </si>
  <si>
    <r>
      <rPr>
        <sz val="9"/>
        <color theme="1"/>
        <rFont val="ＭＳ Ｐゴシック"/>
        <family val="3"/>
        <charset val="128"/>
      </rPr>
      <t>営業利益</t>
    </r>
    <rPh sb="0" eb="2">
      <t>エイギョウ</t>
    </rPh>
    <rPh sb="2" eb="4">
      <t>リエキ</t>
    </rPh>
    <phoneticPr fontId="2"/>
  </si>
  <si>
    <r>
      <rPr>
        <sz val="9"/>
        <color theme="1"/>
        <rFont val="ＭＳ Ｐゴシック"/>
        <family val="3"/>
        <charset val="128"/>
      </rPr>
      <t>宿泊者数</t>
    </r>
    <r>
      <rPr>
        <sz val="9"/>
        <color theme="1"/>
        <rFont val="Arial"/>
        <family val="2"/>
      </rPr>
      <t>(</t>
    </r>
    <r>
      <rPr>
        <sz val="9"/>
        <color theme="1"/>
        <rFont val="ＭＳ Ｐゴシック"/>
        <family val="3"/>
        <charset val="128"/>
      </rPr>
      <t>人</t>
    </r>
    <r>
      <rPr>
        <sz val="9"/>
        <color theme="1"/>
        <rFont val="Arial"/>
        <family val="2"/>
      </rPr>
      <t>)</t>
    </r>
    <rPh sb="0" eb="3">
      <t>シュクハクシャ</t>
    </rPh>
    <rPh sb="3" eb="4">
      <t>スウ</t>
    </rPh>
    <rPh sb="5" eb="6">
      <t>ニン</t>
    </rPh>
    <phoneticPr fontId="2"/>
  </si>
  <si>
    <r>
      <rPr>
        <sz val="9"/>
        <color theme="1"/>
        <rFont val="ＭＳ Ｐゴシック"/>
        <family val="3"/>
        <charset val="128"/>
      </rPr>
      <t>売上高</t>
    </r>
    <r>
      <rPr>
        <sz val="9"/>
        <color theme="1"/>
        <rFont val="Arial"/>
        <family val="2"/>
      </rPr>
      <t>(</t>
    </r>
    <r>
      <rPr>
        <sz val="9"/>
        <color theme="1"/>
        <rFont val="ＭＳ Ｐゴシック"/>
        <family val="3"/>
        <charset val="128"/>
      </rPr>
      <t>千円</t>
    </r>
    <r>
      <rPr>
        <sz val="9"/>
        <color theme="1"/>
        <rFont val="Arial"/>
        <family val="2"/>
      </rPr>
      <t>)</t>
    </r>
    <rPh sb="0" eb="2">
      <t>ウリアゲ</t>
    </rPh>
    <rPh sb="2" eb="3">
      <t>ダカ</t>
    </rPh>
    <rPh sb="4" eb="6">
      <t>センエン</t>
    </rPh>
    <phoneticPr fontId="2"/>
  </si>
  <si>
    <r>
      <t>(</t>
    </r>
    <r>
      <rPr>
        <sz val="9"/>
        <color theme="1"/>
        <rFont val="ＭＳ Ｐゴシック"/>
        <family val="3"/>
        <charset val="128"/>
      </rPr>
      <t>食材費</t>
    </r>
    <r>
      <rPr>
        <sz val="9"/>
        <color theme="1"/>
        <rFont val="Arial"/>
        <family val="2"/>
      </rPr>
      <t>)</t>
    </r>
    <rPh sb="1" eb="3">
      <t>ショクザイ</t>
    </rPh>
    <rPh sb="3" eb="4">
      <t>ヒ</t>
    </rPh>
    <phoneticPr fontId="2"/>
  </si>
  <si>
    <r>
      <t>(</t>
    </r>
    <r>
      <rPr>
        <sz val="9"/>
        <color theme="1"/>
        <rFont val="ＭＳ Ｐゴシック"/>
        <family val="3"/>
        <charset val="128"/>
      </rPr>
      <t>販売手数料他</t>
    </r>
    <r>
      <rPr>
        <sz val="9"/>
        <color theme="1"/>
        <rFont val="Arial"/>
        <family val="2"/>
      </rPr>
      <t>)</t>
    </r>
    <rPh sb="1" eb="3">
      <t>ハンバイ</t>
    </rPh>
    <rPh sb="3" eb="6">
      <t>テスウリョウ</t>
    </rPh>
    <rPh sb="6" eb="7">
      <t>ホカ</t>
    </rPh>
    <phoneticPr fontId="2"/>
  </si>
  <si>
    <r>
      <t>(</t>
    </r>
    <r>
      <rPr>
        <sz val="9"/>
        <color theme="1"/>
        <rFont val="ＭＳ Ｐゴシック"/>
        <family val="3"/>
        <charset val="128"/>
      </rPr>
      <t>人件費他</t>
    </r>
    <r>
      <rPr>
        <sz val="9"/>
        <color theme="1"/>
        <rFont val="Arial"/>
        <family val="2"/>
      </rPr>
      <t>)</t>
    </r>
    <rPh sb="1" eb="4">
      <t>ジンケンヒ</t>
    </rPh>
    <rPh sb="4" eb="5">
      <t>ホカ</t>
    </rPh>
    <phoneticPr fontId="2"/>
  </si>
  <si>
    <r>
      <t xml:space="preserve">    </t>
    </r>
    <r>
      <rPr>
        <sz val="9"/>
        <color rgb="FF0000FF"/>
        <rFont val="ＭＳ Ｐゴシック"/>
        <family val="3"/>
        <charset val="128"/>
      </rPr>
      <t>予想損益計算書を作る</t>
    </r>
    <rPh sb="4" eb="6">
      <t>ヨソウ</t>
    </rPh>
    <rPh sb="6" eb="8">
      <t>ソンエキ</t>
    </rPh>
    <rPh sb="8" eb="11">
      <t>ケイサンショ</t>
    </rPh>
    <rPh sb="12" eb="13">
      <t>ツク</t>
    </rPh>
    <phoneticPr fontId="2"/>
  </si>
  <si>
    <r>
      <t>(</t>
    </r>
    <r>
      <rPr>
        <sz val="9"/>
        <color theme="1"/>
        <rFont val="ＭＳ Ｐゴシック"/>
        <family val="3"/>
        <charset val="128"/>
      </rPr>
      <t>問題指示により増加</t>
    </r>
    <r>
      <rPr>
        <sz val="9"/>
        <color theme="1"/>
        <rFont val="Arial"/>
        <family val="2"/>
      </rPr>
      <t>)</t>
    </r>
    <rPh sb="1" eb="3">
      <t>モンダイ</t>
    </rPh>
    <rPh sb="3" eb="5">
      <t>シジ</t>
    </rPh>
    <rPh sb="8" eb="10">
      <t>ゾウカ</t>
    </rPh>
    <phoneticPr fontId="2"/>
  </si>
  <si>
    <r>
      <t>(</t>
    </r>
    <r>
      <rPr>
        <sz val="9"/>
        <color theme="1"/>
        <rFont val="ＭＳ Ｐゴシック"/>
        <family val="3"/>
        <charset val="128"/>
      </rPr>
      <t>問題指示により減少</t>
    </r>
    <r>
      <rPr>
        <sz val="9"/>
        <color theme="1"/>
        <rFont val="Arial"/>
        <family val="2"/>
      </rPr>
      <t>)</t>
    </r>
    <rPh sb="1" eb="3">
      <t>モンダイ</t>
    </rPh>
    <rPh sb="3" eb="5">
      <t>シジ</t>
    </rPh>
    <rPh sb="8" eb="10">
      <t>ゲンショウ</t>
    </rPh>
    <phoneticPr fontId="2"/>
  </si>
  <si>
    <r>
      <t xml:space="preserve">    </t>
    </r>
    <r>
      <rPr>
        <sz val="9"/>
        <color rgb="FF0000FF"/>
        <rFont val="ＭＳ Ｐゴシック"/>
        <family val="3"/>
        <charset val="128"/>
      </rPr>
      <t>損益計算書を作る</t>
    </r>
    <rPh sb="4" eb="6">
      <t>ソンエキ</t>
    </rPh>
    <rPh sb="6" eb="9">
      <t>ケイサンショ</t>
    </rPh>
    <rPh sb="10" eb="11">
      <t>ツク</t>
    </rPh>
    <phoneticPr fontId="2"/>
  </si>
  <si>
    <r>
      <rPr>
        <b/>
        <sz val="9"/>
        <color theme="1"/>
        <rFont val="ＭＳ Ｐゴシック"/>
        <family val="3"/>
        <charset val="128"/>
      </rPr>
      <t>営業利益</t>
    </r>
    <rPh sb="0" eb="2">
      <t>エイギョウ</t>
    </rPh>
    <rPh sb="2" eb="4">
      <t>リエキ</t>
    </rPh>
    <phoneticPr fontId="2"/>
  </si>
  <si>
    <t>=188,450 / 58.7%</t>
    <phoneticPr fontId="2"/>
  </si>
  <si>
    <r>
      <t>=321,039</t>
    </r>
    <r>
      <rPr>
        <sz val="9"/>
        <color theme="1"/>
        <rFont val="ＭＳ Ｐゴシック"/>
        <family val="3"/>
        <charset val="128"/>
      </rPr>
      <t>千円</t>
    </r>
    <rPh sb="0" eb="10">
      <t>センエン</t>
    </rPh>
    <phoneticPr fontId="2"/>
  </si>
  <si>
    <t>=321,039 / 300,000</t>
    <phoneticPr fontId="2"/>
  </si>
  <si>
    <t>=107.013%</t>
    <phoneticPr fontId="2"/>
  </si>
  <si>
    <t>=300,000×90%×58.7%</t>
    <phoneticPr fontId="2"/>
  </si>
  <si>
    <r>
      <t>=158,490</t>
    </r>
    <r>
      <rPr>
        <sz val="9"/>
        <color theme="1"/>
        <rFont val="ＭＳ Ｐゴシック"/>
        <family val="3"/>
        <charset val="128"/>
      </rPr>
      <t>千円</t>
    </r>
    <rPh sb="8" eb="10">
      <t>センエン</t>
    </rPh>
    <phoneticPr fontId="2"/>
  </si>
  <si>
    <t>=188,450-158,490</t>
    <phoneticPr fontId="2"/>
  </si>
  <si>
    <r>
      <rPr>
        <sz val="9"/>
        <color rgb="FF0000FF"/>
        <rFont val="ＭＳ Ｐゴシック"/>
        <family val="3"/>
        <charset val="128"/>
      </rPr>
      <t>①今年度の損益計算書を、</t>
    </r>
    <rPh sb="1" eb="4">
      <t>コンネンド</t>
    </rPh>
    <rPh sb="5" eb="7">
      <t>ソンエキ</t>
    </rPh>
    <rPh sb="7" eb="10">
      <t>ケイサンショ</t>
    </rPh>
    <phoneticPr fontId="2"/>
  </si>
  <si>
    <r>
      <rPr>
        <sz val="9"/>
        <color rgb="FF0000FF"/>
        <rFont val="ＭＳ Ｐゴシック"/>
        <family val="3"/>
        <charset val="128"/>
      </rPr>
      <t>③旧館閉鎖時の</t>
    </r>
    <rPh sb="1" eb="3">
      <t>キュウカン</t>
    </rPh>
    <rPh sb="3" eb="5">
      <t>ヘイサ</t>
    </rPh>
    <rPh sb="5" eb="6">
      <t>ジ</t>
    </rPh>
    <phoneticPr fontId="2"/>
  </si>
  <si>
    <r>
      <rPr>
        <sz val="9"/>
        <color rgb="FF0000FF"/>
        <rFont val="ＭＳ Ｐゴシック"/>
        <family val="3"/>
        <charset val="128"/>
      </rPr>
      <t>・固定費は問題指示により増加</t>
    </r>
    <rPh sb="1" eb="4">
      <t>コテイヒ</t>
    </rPh>
    <rPh sb="5" eb="7">
      <t>モンダイ</t>
    </rPh>
    <rPh sb="7" eb="9">
      <t>シジ</t>
    </rPh>
    <rPh sb="12" eb="14">
      <t>ゾウカ</t>
    </rPh>
    <phoneticPr fontId="2"/>
  </si>
  <si>
    <r>
      <rPr>
        <sz val="9"/>
        <color rgb="FF0000FF"/>
        <rFont val="ＭＳ Ｐゴシック"/>
        <family val="3"/>
        <charset val="128"/>
      </rPr>
      <t>・固定費は問題指示により減少</t>
    </r>
    <rPh sb="1" eb="4">
      <t>コテイヒ</t>
    </rPh>
    <rPh sb="5" eb="7">
      <t>モンダイ</t>
    </rPh>
    <rPh sb="7" eb="9">
      <t>シジ</t>
    </rPh>
    <rPh sb="12" eb="14">
      <t>ゲンショウ</t>
    </rPh>
    <phoneticPr fontId="2"/>
  </si>
  <si>
    <r>
      <rPr>
        <b/>
        <sz val="9"/>
        <color theme="1"/>
        <rFont val="ＭＳ Ｐゴシック"/>
        <family val="3"/>
        <charset val="128"/>
      </rPr>
      <t>限界利益</t>
    </r>
    <rPh sb="0" eb="2">
      <t>ゲンカイ</t>
    </rPh>
    <rPh sb="2" eb="4">
      <t>リエキ</t>
    </rPh>
    <phoneticPr fontId="2"/>
  </si>
  <si>
    <r>
      <rPr>
        <sz val="9"/>
        <color theme="1"/>
        <rFont val="ＭＳ Ｐゴシック"/>
        <family val="3"/>
        <charset val="128"/>
      </rPr>
      <t>限界利益率</t>
    </r>
    <rPh sb="0" eb="2">
      <t>ゲンカイ</t>
    </rPh>
    <rPh sb="2" eb="4">
      <t>リエキ</t>
    </rPh>
    <rPh sb="4" eb="5">
      <t>リツ</t>
    </rPh>
    <phoneticPr fontId="2"/>
  </si>
  <si>
    <r>
      <rPr>
        <sz val="9"/>
        <color theme="1"/>
        <rFont val="ＭＳ Ｐゴシック"/>
        <family val="3"/>
        <charset val="128"/>
      </rPr>
      <t>固定販管費</t>
    </r>
    <rPh sb="0" eb="2">
      <t>コテイ</t>
    </rPh>
    <rPh sb="2" eb="5">
      <t>ハンカンヒ</t>
    </rPh>
    <phoneticPr fontId="2"/>
  </si>
  <si>
    <r>
      <rPr>
        <i/>
        <sz val="9"/>
        <color theme="1"/>
        <rFont val="ＭＳ Ｐゴシック"/>
        <family val="3"/>
        <charset val="128"/>
      </rPr>
      <t>※営業利益から下は省略</t>
    </r>
    <rPh sb="1" eb="3">
      <t>エイギョウ</t>
    </rPh>
    <rPh sb="3" eb="5">
      <t>リエキ</t>
    </rPh>
    <rPh sb="7" eb="8">
      <t>シタ</t>
    </rPh>
    <rPh sb="9" eb="11">
      <t>ショウリャク</t>
    </rPh>
    <phoneticPr fontId="2"/>
  </si>
  <si>
    <r>
      <rPr>
        <sz val="9"/>
        <color theme="0" tint="-0.499984740745262"/>
        <rFont val="ＭＳ Ｐゴシック"/>
        <family val="3"/>
        <charset val="128"/>
      </rPr>
      <t>水道光熱費</t>
    </r>
    <rPh sb="0" eb="2">
      <t>スイドウ</t>
    </rPh>
    <rPh sb="2" eb="5">
      <t>コウネツヒ</t>
    </rPh>
    <phoneticPr fontId="2"/>
  </si>
  <si>
    <r>
      <rPr>
        <sz val="9"/>
        <color theme="1"/>
        <rFont val="ＭＳ Ｐゴシック"/>
        <family val="3"/>
        <charset val="128"/>
      </rPr>
      <t>水道光熱費</t>
    </r>
    <rPh sb="0" eb="2">
      <t>スイドウ</t>
    </rPh>
    <rPh sb="2" eb="5">
      <t>コウネツヒ</t>
    </rPh>
    <phoneticPr fontId="2"/>
  </si>
  <si>
    <r>
      <rPr>
        <sz val="9"/>
        <color theme="0" tint="-0.499984740745262"/>
        <rFont val="ＭＳ Ｐゴシック"/>
        <family val="3"/>
        <charset val="128"/>
      </rPr>
      <t>広告宣伝費</t>
    </r>
    <rPh sb="0" eb="2">
      <t>コウコク</t>
    </rPh>
    <rPh sb="2" eb="5">
      <t>センデンヒ</t>
    </rPh>
    <phoneticPr fontId="2"/>
  </si>
  <si>
    <r>
      <rPr>
        <sz val="9"/>
        <color theme="1"/>
        <rFont val="ＭＳ Ｐゴシック"/>
        <family val="3"/>
        <charset val="128"/>
      </rPr>
      <t>事務通信費</t>
    </r>
    <rPh sb="0" eb="2">
      <t>ジム</t>
    </rPh>
    <rPh sb="2" eb="5">
      <t>ツウシンヒ</t>
    </rPh>
    <phoneticPr fontId="2"/>
  </si>
  <si>
    <r>
      <rPr>
        <sz val="9"/>
        <color theme="0" tint="-0.499984740745262"/>
        <rFont val="ＭＳ Ｐゴシック"/>
        <family val="3"/>
        <charset val="128"/>
      </rPr>
      <t>修繕費等</t>
    </r>
    <rPh sb="0" eb="3">
      <t>シュウゼンヒ</t>
    </rPh>
    <rPh sb="3" eb="4">
      <t>トウ</t>
    </rPh>
    <phoneticPr fontId="2"/>
  </si>
  <si>
    <r>
      <rPr>
        <sz val="9"/>
        <color theme="1"/>
        <rFont val="ＭＳ Ｐゴシック"/>
        <family val="3"/>
        <charset val="128"/>
      </rPr>
      <t>広告宣伝費</t>
    </r>
    <rPh sb="0" eb="2">
      <t>コウコク</t>
    </rPh>
    <rPh sb="2" eb="5">
      <t>センデンヒ</t>
    </rPh>
    <phoneticPr fontId="2"/>
  </si>
  <si>
    <r>
      <rPr>
        <sz val="9"/>
        <color theme="0" tint="-0.499984740745262"/>
        <rFont val="ＭＳ Ｐゴシック"/>
        <family val="3"/>
        <charset val="128"/>
      </rPr>
      <t>減価償却費</t>
    </r>
    <rPh sb="0" eb="2">
      <t>ゲンカ</t>
    </rPh>
    <rPh sb="2" eb="4">
      <t>ショウキャク</t>
    </rPh>
    <rPh sb="4" eb="5">
      <t>ヒ</t>
    </rPh>
    <phoneticPr fontId="2"/>
  </si>
  <si>
    <r>
      <rPr>
        <sz val="9"/>
        <color theme="1"/>
        <rFont val="ＭＳ Ｐゴシック"/>
        <family val="3"/>
        <charset val="128"/>
      </rPr>
      <t>修繕費等</t>
    </r>
    <rPh sb="0" eb="3">
      <t>シュウゼンヒ</t>
    </rPh>
    <rPh sb="3" eb="4">
      <t>トウ</t>
    </rPh>
    <phoneticPr fontId="2"/>
  </si>
  <si>
    <r>
      <rPr>
        <sz val="9"/>
        <color rgb="FF0000FF"/>
        <rFont val="ＭＳ Ｐゴシック"/>
        <family val="3"/>
        <charset val="128"/>
      </rPr>
      <t>④損益分岐点売上高・比率を計算</t>
    </r>
    <rPh sb="1" eb="3">
      <t>ソンエキ</t>
    </rPh>
    <rPh sb="3" eb="6">
      <t>ブンキテン</t>
    </rPh>
    <rPh sb="6" eb="8">
      <t>ウリアゲ</t>
    </rPh>
    <rPh sb="8" eb="9">
      <t>ダカ</t>
    </rPh>
    <rPh sb="10" eb="12">
      <t>ヒリツ</t>
    </rPh>
    <rPh sb="13" eb="15">
      <t>ケイサン</t>
    </rPh>
    <phoneticPr fontId="2"/>
  </si>
  <si>
    <r>
      <rPr>
        <sz val="9"/>
        <color rgb="FF0000FF"/>
        <rFont val="ＭＳ Ｐゴシック"/>
        <family val="3"/>
        <charset val="128"/>
      </rPr>
      <t>⑤目標固定費削減額の計算</t>
    </r>
    <rPh sb="1" eb="3">
      <t>モクヒョウ</t>
    </rPh>
    <rPh sb="3" eb="6">
      <t>コテイヒ</t>
    </rPh>
    <rPh sb="6" eb="8">
      <t>サクゲン</t>
    </rPh>
    <rPh sb="8" eb="9">
      <t>ガク</t>
    </rPh>
    <rPh sb="10" eb="12">
      <t>ケイサン</t>
    </rPh>
    <phoneticPr fontId="2"/>
  </si>
  <si>
    <r>
      <rPr>
        <sz val="9"/>
        <color theme="1"/>
        <rFont val="ＭＳ Ｐゴシック"/>
        <family val="3"/>
        <charset val="128"/>
      </rPr>
      <t>損益分岐点売上高</t>
    </r>
    <rPh sb="0" eb="2">
      <t>ソンエキ</t>
    </rPh>
    <rPh sb="2" eb="5">
      <t>ブンキテン</t>
    </rPh>
    <rPh sb="5" eb="7">
      <t>ウリアゲ</t>
    </rPh>
    <rPh sb="7" eb="8">
      <t>ダカ</t>
    </rPh>
    <phoneticPr fontId="2"/>
  </si>
  <si>
    <r>
      <rPr>
        <sz val="9"/>
        <color theme="1"/>
        <rFont val="ＭＳ Ｐゴシック"/>
        <family val="3"/>
        <charset val="128"/>
      </rPr>
      <t>限界利益額</t>
    </r>
    <rPh sb="0" eb="2">
      <t>ゲンカイ</t>
    </rPh>
    <rPh sb="2" eb="4">
      <t>リエキ</t>
    </rPh>
    <rPh sb="4" eb="5">
      <t>ガク</t>
    </rPh>
    <phoneticPr fontId="2"/>
  </si>
  <si>
    <r>
      <rPr>
        <sz val="9"/>
        <color theme="1"/>
        <rFont val="ＭＳ Ｐゴシック"/>
        <family val="3"/>
        <charset val="128"/>
      </rPr>
      <t>損益分岐点売上高比率</t>
    </r>
    <rPh sb="0" eb="2">
      <t>ソンエキ</t>
    </rPh>
    <rPh sb="2" eb="5">
      <t>ブンキテン</t>
    </rPh>
    <rPh sb="5" eb="7">
      <t>ウリアゲ</t>
    </rPh>
    <rPh sb="7" eb="8">
      <t>ダカ</t>
    </rPh>
    <rPh sb="8" eb="10">
      <t>ヒリツ</t>
    </rPh>
    <phoneticPr fontId="2"/>
  </si>
  <si>
    <r>
      <rPr>
        <sz val="9"/>
        <color theme="1"/>
        <rFont val="ＭＳ Ｐゴシック"/>
        <family val="3"/>
        <charset val="128"/>
      </rPr>
      <t>削減目標額</t>
    </r>
    <rPh sb="0" eb="2">
      <t>サクゲン</t>
    </rPh>
    <rPh sb="2" eb="5">
      <t>モクヒョウガク</t>
    </rPh>
    <phoneticPr fontId="2"/>
  </si>
  <si>
    <r>
      <rPr>
        <sz val="9"/>
        <color rgb="FF0000FF"/>
        <rFont val="ＭＳ Ｐゴシック"/>
        <family val="3"/>
        <charset val="128"/>
      </rPr>
      <t>②初年度・</t>
    </r>
    <r>
      <rPr>
        <sz val="9"/>
        <color rgb="FF0000FF"/>
        <rFont val="Arial"/>
        <family val="2"/>
      </rPr>
      <t>2</t>
    </r>
    <r>
      <rPr>
        <sz val="9"/>
        <color rgb="FF0000FF"/>
        <rFont val="ＭＳ Ｐゴシック"/>
        <family val="3"/>
        <charset val="128"/>
      </rPr>
      <t>年度の</t>
    </r>
    <rPh sb="1" eb="4">
      <t>ショネンド</t>
    </rPh>
    <rPh sb="6" eb="8">
      <t>ネンド</t>
    </rPh>
    <phoneticPr fontId="2"/>
  </si>
  <si>
    <r>
      <t xml:space="preserve">   </t>
    </r>
    <r>
      <rPr>
        <sz val="9"/>
        <color rgb="FF0000FF"/>
        <rFont val="ＭＳ Ｐゴシック"/>
        <family val="3"/>
        <charset val="128"/>
      </rPr>
      <t>直接原価計算に書き直す</t>
    </r>
    <phoneticPr fontId="2"/>
  </si>
  <si>
    <r>
      <rPr>
        <sz val="9"/>
        <color rgb="FF0000FF"/>
        <rFont val="ＭＳ Ｐゴシック"/>
        <family val="3"/>
        <charset val="128"/>
      </rPr>
      <t>・売上高・変動費は客単価</t>
    </r>
    <r>
      <rPr>
        <sz val="9"/>
        <color rgb="FF0000FF"/>
        <rFont val="Arial"/>
        <family val="2"/>
      </rPr>
      <t>×</t>
    </r>
    <r>
      <rPr>
        <sz val="9"/>
        <color rgb="FF0000FF"/>
        <rFont val="ＭＳ Ｐゴシック"/>
        <family val="3"/>
        <charset val="128"/>
      </rPr>
      <t>客数で計算</t>
    </r>
    <rPh sb="1" eb="3">
      <t>ウリアゲ</t>
    </rPh>
    <rPh sb="3" eb="4">
      <t>ダカ</t>
    </rPh>
    <rPh sb="5" eb="7">
      <t>ヘンドウ</t>
    </rPh>
    <rPh sb="7" eb="8">
      <t>ヒ</t>
    </rPh>
    <rPh sb="9" eb="10">
      <t>キャク</t>
    </rPh>
    <rPh sb="10" eb="12">
      <t>タンカ</t>
    </rPh>
    <rPh sb="13" eb="15">
      <t>キャクスウ</t>
    </rPh>
    <rPh sb="16" eb="18">
      <t>ケイサン</t>
    </rPh>
    <phoneticPr fontId="2"/>
  </si>
  <si>
    <r>
      <rPr>
        <sz val="9"/>
        <color theme="1"/>
        <rFont val="ＭＳ Ｐゴシック"/>
        <family val="3"/>
        <charset val="128"/>
      </rPr>
      <t>単価</t>
    </r>
    <r>
      <rPr>
        <sz val="9"/>
        <color theme="1"/>
        <rFont val="Arial"/>
        <family val="2"/>
      </rPr>
      <t>@</t>
    </r>
    <rPh sb="1" eb="3">
      <t>タンカ</t>
    </rPh>
    <phoneticPr fontId="2"/>
  </si>
  <si>
    <r>
      <rPr>
        <sz val="9"/>
        <color theme="1"/>
        <rFont val="ＭＳ Ｐゴシック"/>
        <family val="3"/>
        <charset val="128"/>
      </rPr>
      <t>↓</t>
    </r>
    <phoneticPr fontId="2"/>
  </si>
  <si>
    <r>
      <rPr>
        <sz val="9"/>
        <color rgb="FF0000FF"/>
        <rFont val="ＭＳ Ｐゴシック"/>
        <family val="3"/>
        <charset val="128"/>
      </rPr>
      <t>・</t>
    </r>
    <r>
      <rPr>
        <sz val="9"/>
        <color rgb="FF0000FF"/>
        <rFont val="Arial"/>
        <family val="2"/>
      </rPr>
      <t>CVP</t>
    </r>
    <r>
      <rPr>
        <sz val="9"/>
        <color rgb="FF0000FF"/>
        <rFont val="ＭＳ Ｐゴシック"/>
        <family val="3"/>
        <charset val="128"/>
      </rPr>
      <t>の公式を使い、損益分岐点売上高</t>
    </r>
    <r>
      <rPr>
        <sz val="9"/>
        <color rgb="FF0000FF"/>
        <rFont val="Arial"/>
        <family val="2"/>
      </rPr>
      <t>(S</t>
    </r>
    <r>
      <rPr>
        <sz val="6"/>
        <color rgb="FF0000FF"/>
        <rFont val="Arial"/>
        <family val="2"/>
      </rPr>
      <t>VEP</t>
    </r>
    <r>
      <rPr>
        <sz val="9"/>
        <color rgb="FF0000FF"/>
        <rFont val="Arial"/>
        <family val="2"/>
      </rPr>
      <t>)</t>
    </r>
    <r>
      <rPr>
        <sz val="9"/>
        <color rgb="FF0000FF"/>
        <rFont val="ＭＳ Ｐゴシック"/>
        <family val="3"/>
        <charset val="128"/>
      </rPr>
      <t>を求める</t>
    </r>
    <rPh sb="5" eb="7">
      <t>コウシキ</t>
    </rPh>
    <rPh sb="8" eb="9">
      <t>ツカ</t>
    </rPh>
    <rPh sb="11" eb="13">
      <t>ソンエキ</t>
    </rPh>
    <rPh sb="13" eb="16">
      <t>ブンキテン</t>
    </rPh>
    <rPh sb="16" eb="18">
      <t>ウリアゲ</t>
    </rPh>
    <rPh sb="18" eb="19">
      <t>ダカ</t>
    </rPh>
    <rPh sb="26" eb="27">
      <t>モト</t>
    </rPh>
    <phoneticPr fontId="2"/>
  </si>
  <si>
    <r>
      <rPr>
        <sz val="9"/>
        <color rgb="FF0000FF"/>
        <rFont val="ＭＳ Ｐゴシック"/>
        <family val="3"/>
        <charset val="128"/>
      </rPr>
      <t>・</t>
    </r>
    <r>
      <rPr>
        <sz val="9"/>
        <color rgb="FF0000FF"/>
        <rFont val="Arial"/>
        <family val="2"/>
      </rPr>
      <t>90%</t>
    </r>
    <r>
      <rPr>
        <sz val="9"/>
        <color rgb="FF0000FF"/>
        <rFont val="ＭＳ Ｐゴシック"/>
        <family val="3"/>
        <charset val="128"/>
      </rPr>
      <t>売上での限界利益額＝負担できる固定費を求める。</t>
    </r>
    <rPh sb="4" eb="6">
      <t>ウリアゲ</t>
    </rPh>
    <rPh sb="8" eb="10">
      <t>ゲンカイ</t>
    </rPh>
    <rPh sb="10" eb="12">
      <t>リエキ</t>
    </rPh>
    <rPh sb="12" eb="13">
      <t>ガク</t>
    </rPh>
    <rPh sb="14" eb="16">
      <t>フタン</t>
    </rPh>
    <rPh sb="19" eb="22">
      <t>コテイヒ</t>
    </rPh>
    <rPh sb="23" eb="24">
      <t>モト</t>
    </rPh>
    <phoneticPr fontId="2"/>
  </si>
  <si>
    <r>
      <rPr>
        <sz val="9"/>
        <color theme="1"/>
        <rFont val="ＭＳ Ｐゴシック"/>
        <family val="3"/>
        <charset val="128"/>
      </rPr>
      <t>・</t>
    </r>
    <r>
      <rPr>
        <sz val="9"/>
        <color theme="1"/>
        <rFont val="Arial"/>
        <family val="2"/>
      </rPr>
      <t>S</t>
    </r>
    <r>
      <rPr>
        <sz val="6"/>
        <color theme="1"/>
        <rFont val="Arial"/>
        <family val="2"/>
      </rPr>
      <t>VEP</t>
    </r>
    <r>
      <rPr>
        <sz val="9"/>
        <color theme="1"/>
        <rFont val="ＭＳ Ｐゴシック"/>
        <family val="3"/>
        <charset val="128"/>
      </rPr>
      <t>を</t>
    </r>
    <r>
      <rPr>
        <sz val="9"/>
        <color theme="1"/>
        <rFont val="Arial"/>
        <family val="2"/>
      </rPr>
      <t>S</t>
    </r>
    <r>
      <rPr>
        <sz val="9"/>
        <color theme="1"/>
        <rFont val="ＭＳ Ｐゴシック"/>
        <family val="3"/>
        <charset val="128"/>
      </rPr>
      <t>で割り、損益分岐点売上比率を求める。</t>
    </r>
    <rPh sb="8" eb="9">
      <t>ワ</t>
    </rPh>
    <rPh sb="11" eb="13">
      <t>ソンエキ</t>
    </rPh>
    <rPh sb="13" eb="16">
      <t>ブンキテン</t>
    </rPh>
    <rPh sb="16" eb="18">
      <t>ウリアゲ</t>
    </rPh>
    <rPh sb="18" eb="20">
      <t>ヒリツ</t>
    </rPh>
    <rPh sb="21" eb="22">
      <t>モト</t>
    </rPh>
    <phoneticPr fontId="2"/>
  </si>
  <si>
    <r>
      <rPr>
        <sz val="9"/>
        <color theme="1"/>
        <rFont val="ＭＳ Ｐゴシック"/>
        <family val="3"/>
        <charset val="128"/>
      </rPr>
      <t>・現在の固定費</t>
    </r>
    <r>
      <rPr>
        <sz val="9"/>
        <color theme="1"/>
        <rFont val="Arial"/>
        <family val="2"/>
      </rPr>
      <t>-</t>
    </r>
    <r>
      <rPr>
        <sz val="9"/>
        <color theme="1"/>
        <rFont val="ＭＳ Ｐゴシック"/>
        <family val="3"/>
        <charset val="128"/>
      </rPr>
      <t>負担できる固定費＝削減目標額。</t>
    </r>
    <rPh sb="1" eb="3">
      <t>ゲンザイ</t>
    </rPh>
    <rPh sb="4" eb="7">
      <t>コテイヒ</t>
    </rPh>
    <rPh sb="8" eb="10">
      <t>フタン</t>
    </rPh>
    <rPh sb="13" eb="16">
      <t>コテイヒ</t>
    </rPh>
    <rPh sb="17" eb="19">
      <t>サクゲン</t>
    </rPh>
    <rPh sb="19" eb="21">
      <t>モクヒョウ</t>
    </rPh>
    <rPh sb="21" eb="22">
      <t>ガク</t>
    </rPh>
    <phoneticPr fontId="2"/>
  </si>
  <si>
    <r>
      <t>=</t>
    </r>
    <r>
      <rPr>
        <sz val="9"/>
        <color rgb="FF0000FF"/>
        <rFont val="ＭＳ Ｐゴシック"/>
        <family val="3"/>
        <charset val="128"/>
      </rPr>
      <t>固定費</t>
    </r>
    <r>
      <rPr>
        <sz val="9"/>
        <color rgb="FF0000FF"/>
        <rFont val="Arial"/>
        <family val="2"/>
      </rPr>
      <t>/</t>
    </r>
    <r>
      <rPr>
        <sz val="9"/>
        <color rgb="FF0000FF"/>
        <rFont val="ＭＳ Ｐゴシック"/>
        <family val="3"/>
        <charset val="128"/>
      </rPr>
      <t>限界利益率</t>
    </r>
    <phoneticPr fontId="2"/>
  </si>
  <si>
    <r>
      <t>=</t>
    </r>
    <r>
      <rPr>
        <sz val="9"/>
        <color theme="1"/>
        <rFont val="ＭＳ Ｐゴシック"/>
        <family val="3"/>
        <charset val="128"/>
      </rPr>
      <t>売上高</t>
    </r>
    <r>
      <rPr>
        <sz val="9"/>
        <color theme="1"/>
        <rFont val="Arial"/>
        <family val="2"/>
      </rPr>
      <t>×</t>
    </r>
    <r>
      <rPr>
        <sz val="9"/>
        <color theme="1"/>
        <rFont val="ＭＳ Ｐゴシック"/>
        <family val="3"/>
        <charset val="128"/>
      </rPr>
      <t>限界利益率</t>
    </r>
    <rPh sb="2" eb="4">
      <t>ウリアゲ</t>
    </rPh>
    <rPh sb="4" eb="5">
      <t>ダカ</t>
    </rPh>
    <rPh sb="6" eb="8">
      <t>ゲンカイ</t>
    </rPh>
    <rPh sb="8" eb="10">
      <t>リエキリツ</t>
    </rPh>
    <phoneticPr fontId="2"/>
  </si>
  <si>
    <r>
      <rPr>
        <sz val="9"/>
        <color theme="1"/>
        <rFont val="ＭＳ Ｐゴシック"/>
        <family val="3"/>
        <charset val="128"/>
      </rPr>
      <t>☆解き方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ＭＳ Ｐゴシック"/>
        <family val="3"/>
        <charset val="128"/>
      </rPr>
      <t>第1問(1)・第2問はセットで解く。</t>
    </r>
    <rPh sb="1" eb="2">
      <t>ト</t>
    </rPh>
    <rPh sb="3" eb="4">
      <t>カタ</t>
    </rPh>
    <rPh sb="5" eb="6">
      <t>ダイ</t>
    </rPh>
    <rPh sb="7" eb="8">
      <t>モン</t>
    </rPh>
    <rPh sb="12" eb="13">
      <t>ダイ</t>
    </rPh>
    <rPh sb="14" eb="15">
      <t>モン</t>
    </rPh>
    <rPh sb="20" eb="21">
      <t>ト</t>
    </rPh>
    <phoneticPr fontId="2"/>
  </si>
  <si>
    <t>→第1問(3)へ</t>
    <rPh sb="1" eb="2">
      <t>ダイ</t>
    </rPh>
    <rPh sb="3" eb="4">
      <t>モン</t>
    </rPh>
    <phoneticPr fontId="2"/>
  </si>
  <si>
    <t>改修1年目</t>
    <rPh sb="0" eb="2">
      <t>カイシュウ</t>
    </rPh>
    <rPh sb="3" eb="5">
      <t>ネンメ</t>
    </rPh>
    <phoneticPr fontId="2"/>
  </si>
  <si>
    <t>改修2年目</t>
    <rPh sb="0" eb="2">
      <t>カイシュウ</t>
    </rPh>
    <rPh sb="3" eb="5">
      <t>ネンメ</t>
    </rPh>
    <phoneticPr fontId="2"/>
  </si>
  <si>
    <t>経営指標例</t>
    <rPh sb="0" eb="2">
      <t>ケイエイ</t>
    </rPh>
    <rPh sb="2" eb="4">
      <t>シヒョウ</t>
    </rPh>
    <rPh sb="4" eb="5">
      <t>レイ</t>
    </rPh>
    <phoneticPr fontId="2"/>
  </si>
  <si>
    <t>①売上高総利益率</t>
    <rPh sb="1" eb="3">
      <t>ウリアゲ</t>
    </rPh>
    <rPh sb="3" eb="4">
      <t>ダカ</t>
    </rPh>
    <rPh sb="4" eb="5">
      <t>ソウ</t>
    </rPh>
    <rPh sb="5" eb="7">
      <t>リエキ</t>
    </rPh>
    <rPh sb="7" eb="8">
      <t>リツ</t>
    </rPh>
    <phoneticPr fontId="2"/>
  </si>
  <si>
    <t>②売上高営業利益率</t>
    <rPh sb="1" eb="3">
      <t>ウリアゲ</t>
    </rPh>
    <rPh sb="3" eb="4">
      <t>ダカ</t>
    </rPh>
    <rPh sb="4" eb="6">
      <t>エイギョウ</t>
    </rPh>
    <rPh sb="6" eb="8">
      <t>リエキ</t>
    </rPh>
    <rPh sb="8" eb="9">
      <t>リツ</t>
    </rPh>
    <phoneticPr fontId="2"/>
  </si>
  <si>
    <t>③有形固定資産回転率</t>
    <rPh sb="1" eb="3">
      <t>ユウケイ</t>
    </rPh>
    <rPh sb="3" eb="5">
      <t>コテイ</t>
    </rPh>
    <rPh sb="5" eb="7">
      <t>シサン</t>
    </rPh>
    <rPh sb="7" eb="9">
      <t>カイテン</t>
    </rPh>
    <rPh sb="9" eb="10">
      <t>リツ</t>
    </rPh>
    <phoneticPr fontId="2"/>
  </si>
  <si>
    <t>(改善)</t>
    <rPh sb="1" eb="3">
      <t>カイゼン</t>
    </rPh>
    <phoneticPr fontId="2"/>
  </si>
  <si>
    <t>※指示は｢収益性｣であるが、BSを使う指示があるため、</t>
    <rPh sb="1" eb="3">
      <t>シジ</t>
    </rPh>
    <rPh sb="5" eb="8">
      <t>シュウエキセイ</t>
    </rPh>
    <rPh sb="17" eb="18">
      <t>ツカ</t>
    </rPh>
    <rPh sb="19" eb="21">
      <t>シジ</t>
    </rPh>
    <phoneticPr fontId="2"/>
  </si>
  <si>
    <r>
      <t xml:space="preserve">☆解き方 第1問(2)は、 </t>
    </r>
    <r>
      <rPr>
        <sz val="9"/>
        <color rgb="FF0000FF"/>
        <rFont val="ＭＳ Ｐゴシック"/>
        <family val="3"/>
        <charset val="128"/>
      </rPr>
      <t>改修2年目の予想損益計算書の値を使う。</t>
    </r>
    <rPh sb="1" eb="2">
      <t>ト</t>
    </rPh>
    <rPh sb="3" eb="4">
      <t>カタ</t>
    </rPh>
    <rPh sb="5" eb="6">
      <t>ダイ</t>
    </rPh>
    <rPh sb="7" eb="8">
      <t>モン</t>
    </rPh>
    <rPh sb="14" eb="16">
      <t>カイシュウ</t>
    </rPh>
    <rPh sb="17" eb="19">
      <t>ネンメ</t>
    </rPh>
    <rPh sb="20" eb="22">
      <t>ヨソウ</t>
    </rPh>
    <rPh sb="22" eb="24">
      <t>ソンエキ</t>
    </rPh>
    <rPh sb="24" eb="27">
      <t>ケイサンショ</t>
    </rPh>
    <rPh sb="28" eb="29">
      <t>アタイ</t>
    </rPh>
    <rPh sb="30" eb="31">
      <t>ツカ</t>
    </rPh>
    <phoneticPr fontId="2"/>
  </si>
  <si>
    <r>
      <t xml:space="preserve">   </t>
    </r>
    <r>
      <rPr>
        <sz val="9"/>
        <color rgb="FF0000FF"/>
        <rFont val="ＭＳ Ｐゴシック"/>
        <family val="3"/>
        <charset val="128"/>
      </rPr>
      <t>収益性指標</t>
    </r>
    <r>
      <rPr>
        <sz val="9"/>
        <color rgb="FF0000FF"/>
        <rFont val="Arial"/>
        <family val="2"/>
      </rPr>
      <t>×2</t>
    </r>
    <r>
      <rPr>
        <sz val="9"/>
        <color rgb="FF0000FF"/>
        <rFont val="ＭＳ Ｐゴシック"/>
        <family val="3"/>
        <charset val="128"/>
      </rPr>
      <t>、効率性指標</t>
    </r>
    <r>
      <rPr>
        <sz val="9"/>
        <color rgb="FF0000FF"/>
        <rFont val="Arial"/>
        <family val="2"/>
      </rPr>
      <t>×1</t>
    </r>
    <r>
      <rPr>
        <sz val="9"/>
        <color rgb="FF0000FF"/>
        <rFont val="ＭＳ Ｐゴシック"/>
        <family val="3"/>
        <charset val="128"/>
      </rPr>
      <t>でも×ではないと考えるのが妥当。</t>
    </r>
    <rPh sb="26" eb="27">
      <t>カンガ</t>
    </rPh>
    <rPh sb="31" eb="33">
      <t>ダトウ</t>
    </rPh>
    <phoneticPr fontId="2"/>
  </si>
  <si>
    <t>☆解き方 第1問(3)は、改修1年目、改修2～9年目の差額収益を計算し、NPVを求める。</t>
    <rPh sb="1" eb="2">
      <t>ト</t>
    </rPh>
    <rPh sb="3" eb="4">
      <t>カタ</t>
    </rPh>
    <rPh sb="5" eb="6">
      <t>ダイ</t>
    </rPh>
    <rPh sb="7" eb="8">
      <t>モン</t>
    </rPh>
    <rPh sb="13" eb="15">
      <t>カイシュウ</t>
    </rPh>
    <rPh sb="16" eb="18">
      <t>ネンメ</t>
    </rPh>
    <rPh sb="19" eb="21">
      <t>カイシュウ</t>
    </rPh>
    <rPh sb="24" eb="26">
      <t>ネンメ</t>
    </rPh>
    <rPh sb="27" eb="29">
      <t>サガク</t>
    </rPh>
    <rPh sb="29" eb="31">
      <t>シュウエキ</t>
    </rPh>
    <rPh sb="32" eb="34">
      <t>ケイサン</t>
    </rPh>
    <rPh sb="40" eb="41">
      <t>モト</t>
    </rPh>
    <phoneticPr fontId="2"/>
  </si>
  <si>
    <t>・改修1年目の差額収益を求める。</t>
    <rPh sb="1" eb="3">
      <t>カイシュウ</t>
    </rPh>
    <rPh sb="4" eb="6">
      <t>ネンメ</t>
    </rPh>
    <rPh sb="7" eb="9">
      <t>サガク</t>
    </rPh>
    <rPh sb="9" eb="11">
      <t>シュウエキ</t>
    </rPh>
    <rPh sb="12" eb="13">
      <t>モト</t>
    </rPh>
    <phoneticPr fontId="2"/>
  </si>
  <si>
    <t>・改修2～9年目の差額収益を求める。</t>
    <rPh sb="1" eb="3">
      <t>カイシュウ</t>
    </rPh>
    <rPh sb="6" eb="8">
      <t>ネンメ</t>
    </rPh>
    <rPh sb="9" eb="11">
      <t>サガク</t>
    </rPh>
    <rPh sb="11" eb="13">
      <t>シュウエキ</t>
    </rPh>
    <rPh sb="14" eb="15">
      <t>モト</t>
    </rPh>
    <phoneticPr fontId="2"/>
  </si>
  <si>
    <t>・差額収益をFCFに直す(税引き後CIF)</t>
    <rPh sb="1" eb="3">
      <t>サガク</t>
    </rPh>
    <rPh sb="3" eb="5">
      <t>シュウエキ</t>
    </rPh>
    <rPh sb="10" eb="11">
      <t>ナオ</t>
    </rPh>
    <rPh sb="13" eb="15">
      <t>ゼイビ</t>
    </rPh>
    <rPh sb="16" eb="17">
      <t>ゴ</t>
    </rPh>
    <phoneticPr fontId="2"/>
  </si>
  <si>
    <t>・FCFを現在価値に割引き、初期投資額を引いてNPVを求める。</t>
    <rPh sb="5" eb="7">
      <t>ゲンザイ</t>
    </rPh>
    <rPh sb="7" eb="9">
      <t>カチ</t>
    </rPh>
    <rPh sb="10" eb="12">
      <t>ワリビキ</t>
    </rPh>
    <rPh sb="14" eb="16">
      <t>ショキ</t>
    </rPh>
    <rPh sb="16" eb="18">
      <t>トウシ</t>
    </rPh>
    <rPh sb="18" eb="19">
      <t>ガク</t>
    </rPh>
    <rPh sb="20" eb="21">
      <t>ヒ</t>
    </rPh>
    <rPh sb="27" eb="28">
      <t>モト</t>
    </rPh>
    <phoneticPr fontId="2"/>
  </si>
  <si>
    <t>改修2～9年目</t>
    <rPh sb="0" eb="2">
      <t>カイシュウ</t>
    </rPh>
    <rPh sb="5" eb="7">
      <t>ネンメ</t>
    </rPh>
    <phoneticPr fontId="2"/>
  </si>
  <si>
    <t>売上の増加</t>
    <rPh sb="0" eb="2">
      <t>ウリアゲ</t>
    </rPh>
    <rPh sb="3" eb="5">
      <t>ゾウカ</t>
    </rPh>
    <phoneticPr fontId="2"/>
  </si>
  <si>
    <t>費用の増加</t>
    <rPh sb="0" eb="2">
      <t>ヒヨウ</t>
    </rPh>
    <rPh sb="3" eb="5">
      <t>ゾウカ</t>
    </rPh>
    <phoneticPr fontId="2"/>
  </si>
  <si>
    <t>(営業利益の増加)</t>
    <rPh sb="1" eb="3">
      <t>エイギョウ</t>
    </rPh>
    <rPh sb="3" eb="5">
      <t>リエキ</t>
    </rPh>
    <rPh sb="6" eb="8">
      <t>ゾウカ</t>
    </rPh>
    <phoneticPr fontId="2"/>
  </si>
  <si>
    <t>税引き後 ×0.6</t>
    <rPh sb="0" eb="2">
      <t>ゼイビ</t>
    </rPh>
    <rPh sb="3" eb="4">
      <t>ゴ</t>
    </rPh>
    <phoneticPr fontId="2"/>
  </si>
  <si>
    <t>減価償却費加算</t>
    <rPh sb="0" eb="2">
      <t>ゲンカ</t>
    </rPh>
    <rPh sb="2" eb="4">
      <t>ショウキャク</t>
    </rPh>
    <rPh sb="4" eb="5">
      <t>ヒ</t>
    </rPh>
    <rPh sb="5" eb="7">
      <t>カサン</t>
    </rPh>
    <phoneticPr fontId="2"/>
  </si>
  <si>
    <r>
      <t xml:space="preserve"> FCF＝営業利益</t>
    </r>
    <r>
      <rPr>
        <sz val="9"/>
        <color theme="0" tint="-0.34998626667073579"/>
        <rFont val="ＭＳ Ｐゴシック"/>
        <family val="3"/>
        <charset val="128"/>
      </rPr>
      <t>(差額)</t>
    </r>
    <r>
      <rPr>
        <sz val="9"/>
        <color rgb="FF0000FF"/>
        <rFont val="ＭＳ Ｐゴシック"/>
        <family val="3"/>
        <charset val="128"/>
      </rPr>
      <t>×(1-税率)＋減価償却費</t>
    </r>
    <r>
      <rPr>
        <sz val="9"/>
        <color theme="0" tint="-0.34998626667073579"/>
        <rFont val="ＭＳ Ｐゴシック"/>
        <family val="3"/>
        <charset val="128"/>
      </rPr>
      <t xml:space="preserve">±運転資本増減額 </t>
    </r>
    <r>
      <rPr>
        <sz val="9"/>
        <color rgb="FF0000FF"/>
        <rFont val="ＭＳ Ｐゴシック"/>
        <family val="3"/>
        <charset val="128"/>
      </rPr>
      <t xml:space="preserve"> </t>
    </r>
    <rPh sb="5" eb="7">
      <t>エイギョウ</t>
    </rPh>
    <rPh sb="7" eb="9">
      <t>リエキ</t>
    </rPh>
    <rPh sb="10" eb="12">
      <t>サガク</t>
    </rPh>
    <rPh sb="17" eb="19">
      <t>ゼイリツ</t>
    </rPh>
    <rPh sb="21" eb="23">
      <t>ゲンカ</t>
    </rPh>
    <rPh sb="23" eb="25">
      <t>ショウキャク</t>
    </rPh>
    <rPh sb="25" eb="26">
      <t>ヒ</t>
    </rPh>
    <rPh sb="27" eb="29">
      <t>ウンテン</t>
    </rPh>
    <rPh sb="29" eb="31">
      <t>シホン</t>
    </rPh>
    <rPh sb="31" eb="34">
      <t>ゾウゲンガク</t>
    </rPh>
    <phoneticPr fontId="2"/>
  </si>
  <si>
    <t>年金現価係数</t>
    <rPh sb="0" eb="2">
      <t>ネンキン</t>
    </rPh>
    <rPh sb="2" eb="4">
      <t>ゲンカ</t>
    </rPh>
    <rPh sb="4" eb="6">
      <t>ケイスウ</t>
    </rPh>
    <phoneticPr fontId="2"/>
  </si>
  <si>
    <t>※7.360-0.943</t>
    <phoneticPr fontId="2"/>
  </si>
  <si>
    <t>現在価値</t>
    <rPh sb="0" eb="2">
      <t>ゲンザイ</t>
    </rPh>
    <rPh sb="2" eb="4">
      <t>カチ</t>
    </rPh>
    <phoneticPr fontId="2"/>
  </si>
  <si>
    <t>初期投資額</t>
    <rPh sb="0" eb="2">
      <t>ショキ</t>
    </rPh>
    <rPh sb="2" eb="4">
      <t>トウシ</t>
    </rPh>
    <rPh sb="4" eb="5">
      <t>ガク</t>
    </rPh>
    <phoneticPr fontId="2"/>
  </si>
  <si>
    <t>NPV</t>
    <phoneticPr fontId="2"/>
  </si>
  <si>
    <t>→NPB&gt;0であるため、この投資を実行する。</t>
    <rPh sb="14" eb="16">
      <t>トウシ</t>
    </rPh>
    <rPh sb="17" eb="19">
      <t>ジッコウ</t>
    </rPh>
    <phoneticPr fontId="2"/>
  </si>
  <si>
    <t>←あっているか、自信なし。</t>
    <rPh sb="8" eb="10">
      <t>ジシン</t>
    </rPh>
    <phoneticPr fontId="2"/>
  </si>
  <si>
    <r>
      <rPr>
        <sz val="9"/>
        <color theme="1"/>
        <rFont val="ＭＳ Ｐゴシック"/>
        <family val="3"/>
        <charset val="128"/>
      </rPr>
      <t>問1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ＭＳ Ｐゴシック"/>
        <family val="3"/>
        <charset val="128"/>
      </rPr>
      <t>予想</t>
    </r>
    <r>
      <rPr>
        <sz val="9"/>
        <color theme="1"/>
        <rFont val="Arial"/>
        <family val="2"/>
      </rPr>
      <t>FS</t>
    </r>
    <r>
      <rPr>
        <sz val="9"/>
        <color theme="1"/>
        <rFont val="ＭＳ Ｐゴシック"/>
        <family val="3"/>
        <charset val="128"/>
      </rPr>
      <t>の作成、問2</t>
    </r>
    <r>
      <rPr>
        <sz val="9"/>
        <color theme="1"/>
        <rFont val="Arial"/>
        <family val="2"/>
      </rPr>
      <t xml:space="preserve"> CVP</t>
    </r>
    <r>
      <rPr>
        <sz val="9"/>
        <color theme="1"/>
        <rFont val="ＭＳ Ｐゴシック"/>
        <family val="3"/>
        <charset val="128"/>
      </rPr>
      <t>分析</t>
    </r>
    <rPh sb="0" eb="1">
      <t>トイ</t>
    </rPh>
    <rPh sb="3" eb="5">
      <t>ヨソウ</t>
    </rPh>
    <rPh sb="8" eb="10">
      <t>サクセイ</t>
    </rPh>
    <rPh sb="11" eb="12">
      <t>トイ</t>
    </rPh>
    <rPh sb="17" eb="19">
      <t>ブンセキ</t>
    </rPh>
    <phoneticPr fontId="2"/>
  </si>
  <si>
    <t>問3 企業価値の算定</t>
    <rPh sb="0" eb="1">
      <t>トイ</t>
    </rPh>
    <rPh sb="3" eb="5">
      <t>キギョウ</t>
    </rPh>
    <rPh sb="5" eb="7">
      <t>カチ</t>
    </rPh>
    <rPh sb="8" eb="10">
      <t>サンテイ</t>
    </rPh>
    <phoneticPr fontId="2"/>
  </si>
  <si>
    <t>☆解き方 企業価値の算定式を思い浮かべ、必要な情報を素早く計算</t>
    <rPh sb="1" eb="2">
      <t>ト</t>
    </rPh>
    <rPh sb="3" eb="4">
      <t>カタ</t>
    </rPh>
    <rPh sb="5" eb="7">
      <t>キギョウ</t>
    </rPh>
    <rPh sb="7" eb="9">
      <t>カチ</t>
    </rPh>
    <rPh sb="10" eb="12">
      <t>サンテイ</t>
    </rPh>
    <rPh sb="12" eb="13">
      <t>シキ</t>
    </rPh>
    <rPh sb="14" eb="15">
      <t>オモ</t>
    </rPh>
    <rPh sb="16" eb="17">
      <t>ウ</t>
    </rPh>
    <rPh sb="20" eb="22">
      <t>ヒツヨウ</t>
    </rPh>
    <rPh sb="23" eb="25">
      <t>ジョウホウ</t>
    </rPh>
    <rPh sb="26" eb="28">
      <t>スバヤ</t>
    </rPh>
    <rPh sb="29" eb="31">
      <t>ケイサン</t>
    </rPh>
    <phoneticPr fontId="2"/>
  </si>
  <si>
    <t>・FCFの公式より、営業利益・税率・減価償却費を使ってFCFを計算</t>
    <rPh sb="5" eb="7">
      <t>コウシキ</t>
    </rPh>
    <rPh sb="10" eb="12">
      <t>エイギョウ</t>
    </rPh>
    <rPh sb="12" eb="14">
      <t>リエキ</t>
    </rPh>
    <rPh sb="15" eb="17">
      <t>ゼイリツ</t>
    </rPh>
    <rPh sb="18" eb="20">
      <t>ゲンカ</t>
    </rPh>
    <rPh sb="20" eb="22">
      <t>ショウキャク</t>
    </rPh>
    <rPh sb="22" eb="23">
      <t>ヒ</t>
    </rPh>
    <rPh sb="24" eb="25">
      <t>ツカ</t>
    </rPh>
    <rPh sb="31" eb="33">
      <t>ケイサン</t>
    </rPh>
    <phoneticPr fontId="2"/>
  </si>
  <si>
    <t>・WACCを計算</t>
    <rPh sb="6" eb="8">
      <t>ケイサン</t>
    </rPh>
    <phoneticPr fontId="2"/>
  </si>
  <si>
    <t>・継続価値を使い、企業価値＝FCF/WACCで求める。</t>
    <rPh sb="1" eb="3">
      <t>ケイゾク</t>
    </rPh>
    <rPh sb="3" eb="5">
      <t>カチ</t>
    </rPh>
    <rPh sb="6" eb="7">
      <t>ツカ</t>
    </rPh>
    <rPh sb="9" eb="11">
      <t>キギョウ</t>
    </rPh>
    <rPh sb="11" eb="13">
      <t>カチ</t>
    </rPh>
    <rPh sb="23" eb="24">
      <t>モト</t>
    </rPh>
    <phoneticPr fontId="2"/>
  </si>
  <si>
    <t>・オーナー夫妻給与を除き、今年度の営業利益を再計算。</t>
    <rPh sb="13" eb="16">
      <t>コンネンド</t>
    </rPh>
    <rPh sb="17" eb="19">
      <t>エイギョウ</t>
    </rPh>
    <rPh sb="19" eb="21">
      <t>リエキ</t>
    </rPh>
    <rPh sb="22" eb="25">
      <t>サイケイサン</t>
    </rPh>
    <phoneticPr fontId="2"/>
  </si>
  <si>
    <t>営業利益</t>
    <rPh sb="0" eb="2">
      <t>エイギョウ</t>
    </rPh>
    <rPh sb="2" eb="4">
      <t>リエキ</t>
    </rPh>
    <phoneticPr fontId="2"/>
  </si>
  <si>
    <t>オーナー給与</t>
    <rPh sb="4" eb="6">
      <t>キュウヨ</t>
    </rPh>
    <phoneticPr fontId="2"/>
  </si>
  <si>
    <t>再計</t>
    <rPh sb="0" eb="2">
      <t>サイケイ</t>
    </rPh>
    <phoneticPr fontId="2"/>
  </si>
  <si>
    <t>①オーナー夫妻給与を除いた</t>
    <rPh sb="5" eb="7">
      <t>フサイ</t>
    </rPh>
    <rPh sb="7" eb="9">
      <t>キュウヨ</t>
    </rPh>
    <rPh sb="10" eb="11">
      <t>ノゾ</t>
    </rPh>
    <phoneticPr fontId="2"/>
  </si>
  <si>
    <t xml:space="preserve">   営業利益を求める。</t>
    <phoneticPr fontId="2"/>
  </si>
  <si>
    <t>②公式を使い、FCFを求める。</t>
    <rPh sb="1" eb="3">
      <t>コウシキ</t>
    </rPh>
    <rPh sb="4" eb="5">
      <t>ツカ</t>
    </rPh>
    <rPh sb="11" eb="12">
      <t>モト</t>
    </rPh>
    <phoneticPr fontId="2"/>
  </si>
  <si>
    <t>FCF</t>
    <phoneticPr fontId="2"/>
  </si>
  <si>
    <r>
      <rPr>
        <sz val="9"/>
        <color theme="1"/>
        <rFont val="ＭＳ Ｐゴシック"/>
        <family val="3"/>
        <charset val="128"/>
      </rPr>
      <t>＝2,510×0.6+25,400</t>
    </r>
    <phoneticPr fontId="2"/>
  </si>
  <si>
    <r>
      <rPr>
        <sz val="9"/>
        <color theme="1"/>
        <rFont val="ＭＳ Ｐゴシック"/>
        <family val="3"/>
        <charset val="128"/>
      </rPr>
      <t>＝</t>
    </r>
    <r>
      <rPr>
        <b/>
        <sz val="9"/>
        <color theme="1"/>
        <rFont val="ＭＳ Ｐゴシック"/>
        <family val="3"/>
        <charset val="128"/>
      </rPr>
      <t>26,906</t>
    </r>
    <phoneticPr fontId="2"/>
  </si>
  <si>
    <t>③WACCを計算</t>
    <rPh sb="6" eb="8">
      <t>ケイサン</t>
    </rPh>
    <phoneticPr fontId="2"/>
  </si>
  <si>
    <t>・今年度貸借対照表の負債・資本比率を計算</t>
    <rPh sb="1" eb="4">
      <t>コンネンド</t>
    </rPh>
    <rPh sb="4" eb="6">
      <t>タイシャク</t>
    </rPh>
    <rPh sb="6" eb="9">
      <t>タイショウヒョウ</t>
    </rPh>
    <rPh sb="10" eb="12">
      <t>フサイ</t>
    </rPh>
    <rPh sb="13" eb="15">
      <t>シホン</t>
    </rPh>
    <rPh sb="15" eb="17">
      <t>ヒリツ</t>
    </rPh>
    <rPh sb="18" eb="20">
      <t>ケイサン</t>
    </rPh>
    <phoneticPr fontId="2"/>
  </si>
  <si>
    <t>負債</t>
    <rPh sb="0" eb="2">
      <t>フサイ</t>
    </rPh>
    <phoneticPr fontId="2"/>
  </si>
  <si>
    <t>BS記載額</t>
    <rPh sb="2" eb="4">
      <t>キサイ</t>
    </rPh>
    <rPh sb="4" eb="5">
      <t>ガク</t>
    </rPh>
    <phoneticPr fontId="2"/>
  </si>
  <si>
    <t>比率</t>
    <rPh sb="0" eb="2">
      <t>ヒリツ</t>
    </rPh>
    <phoneticPr fontId="2"/>
  </si>
  <si>
    <t>資本コスト</t>
    <rPh sb="0" eb="2">
      <t>シホン</t>
    </rPh>
    <phoneticPr fontId="2"/>
  </si>
  <si>
    <t>株主資本</t>
    <rPh sb="0" eb="2">
      <t>カブヌシ</t>
    </rPh>
    <rPh sb="2" eb="4">
      <t>シホン</t>
    </rPh>
    <phoneticPr fontId="2"/>
  </si>
  <si>
    <t>税効果御</t>
    <rPh sb="0" eb="1">
      <t>ゼイ</t>
    </rPh>
    <rPh sb="1" eb="3">
      <t>コウカ</t>
    </rPh>
    <rPh sb="3" eb="4">
      <t>ゴ</t>
    </rPh>
    <phoneticPr fontId="2"/>
  </si>
  <si>
    <t>・問題文から負債コスト・株主資本コストを読み取る。</t>
    <rPh sb="1" eb="3">
      <t>モンダイ</t>
    </rPh>
    <rPh sb="3" eb="4">
      <t>ブン</t>
    </rPh>
    <rPh sb="6" eb="8">
      <t>フサイ</t>
    </rPh>
    <rPh sb="12" eb="14">
      <t>カブヌシ</t>
    </rPh>
    <rPh sb="14" eb="16">
      <t>シホン</t>
    </rPh>
    <rPh sb="20" eb="21">
      <t>ヨ</t>
    </rPh>
    <rPh sb="22" eb="23">
      <t>ト</t>
    </rPh>
    <phoneticPr fontId="2"/>
  </si>
  <si>
    <r>
      <rPr>
        <sz val="9"/>
        <color theme="1"/>
        <rFont val="ＭＳ Ｐゴシック"/>
        <family val="3"/>
        <charset val="128"/>
      </rPr>
      <t>・</t>
    </r>
    <r>
      <rPr>
        <sz val="9"/>
        <color theme="1"/>
        <rFont val="Arial"/>
        <family val="2"/>
      </rPr>
      <t>WACC</t>
    </r>
    <r>
      <rPr>
        <sz val="9"/>
        <color theme="1"/>
        <rFont val="ＭＳ Ｐゴシック"/>
        <family val="3"/>
        <charset val="128"/>
      </rPr>
      <t>の加重平均計算</t>
    </r>
    <rPh sb="6" eb="8">
      <t>カジュウ</t>
    </rPh>
    <rPh sb="8" eb="10">
      <t>ヘイキン</t>
    </rPh>
    <rPh sb="10" eb="12">
      <t>ケイサン</t>
    </rPh>
    <phoneticPr fontId="2"/>
  </si>
  <si>
    <r>
      <rPr>
        <sz val="9"/>
        <color theme="1"/>
        <rFont val="ＭＳ Ｐゴシック"/>
        <family val="3"/>
        <charset val="128"/>
      </rPr>
      <t>＝営業利益×(1-税率)+減償費</t>
    </r>
    <rPh sb="2" eb="4">
      <t>エイギョウ</t>
    </rPh>
    <rPh sb="4" eb="6">
      <t>リエキ</t>
    </rPh>
    <rPh sb="9" eb="11">
      <t>ゼイリツ</t>
    </rPh>
    <rPh sb="13" eb="15">
      <t>ゲンショウ</t>
    </rPh>
    <rPh sb="14" eb="15">
      <t>ツグナ</t>
    </rPh>
    <rPh sb="15" eb="16">
      <t>ヒ</t>
    </rPh>
    <phoneticPr fontId="2"/>
  </si>
  <si>
    <t>④企業価値(継続価値)を計算</t>
    <rPh sb="1" eb="3">
      <t>キギョウ</t>
    </rPh>
    <rPh sb="3" eb="5">
      <t>カチ</t>
    </rPh>
    <rPh sb="6" eb="8">
      <t>ケイゾク</t>
    </rPh>
    <rPh sb="8" eb="10">
      <t>カチ</t>
    </rPh>
    <rPh sb="12" eb="14">
      <t>ケイサン</t>
    </rPh>
    <phoneticPr fontId="2"/>
  </si>
  <si>
    <t>企業価値(継続価値)</t>
    <rPh sb="0" eb="2">
      <t>キギョウ</t>
    </rPh>
    <rPh sb="2" eb="4">
      <t>カチ</t>
    </rPh>
    <rPh sb="5" eb="7">
      <t>ケイゾク</t>
    </rPh>
    <rPh sb="7" eb="9">
      <t>カチ</t>
    </rPh>
    <phoneticPr fontId="2"/>
  </si>
  <si>
    <t>＝FCF/(WACC-成長率)</t>
    <rPh sb="11" eb="14">
      <t>セイチョウリツ</t>
    </rPh>
    <phoneticPr fontId="2"/>
  </si>
  <si>
    <r>
      <rPr>
        <sz val="9"/>
        <color theme="1"/>
        <rFont val="ＭＳ Ｐゴシック"/>
        <family val="3"/>
        <charset val="128"/>
      </rPr>
      <t>＝26,906/(2.92%-0%)</t>
    </r>
    <phoneticPr fontId="2"/>
  </si>
  <si>
    <r>
      <t>=29,960</t>
    </r>
    <r>
      <rPr>
        <b/>
        <sz val="9"/>
        <color rgb="FF0000FF"/>
        <rFont val="ＭＳ Ｐゴシック"/>
        <family val="3"/>
        <charset val="128"/>
      </rPr>
      <t>千円</t>
    </r>
    <rPh sb="0" eb="9">
      <t>センエン</t>
    </rPh>
    <phoneticPr fontId="2"/>
  </si>
  <si>
    <r>
      <rPr>
        <sz val="9"/>
        <color rgb="FF0000FF"/>
        <rFont val="ＭＳ Ｐゴシック"/>
        <family val="3"/>
        <charset val="128"/>
      </rPr>
      <t>＝</t>
    </r>
    <r>
      <rPr>
        <b/>
        <sz val="9"/>
        <color rgb="FF0000FF"/>
        <rFont val="ＭＳ Ｐゴシック"/>
        <family val="3"/>
        <charset val="128"/>
      </rPr>
      <t>921,438</t>
    </r>
    <phoneticPr fontId="2"/>
  </si>
  <si>
    <r>
      <t>0.69</t>
    </r>
    <r>
      <rPr>
        <sz val="9"/>
        <color rgb="FF0000FF"/>
        <rFont val="ＭＳ Ｐゴシック"/>
        <family val="3"/>
        <charset val="128"/>
      </rPr>
      <t>回</t>
    </r>
    <rPh sb="4" eb="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</si>
</sst>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.0;[Red]\-#,##0.0"/>
    <numFmt numFmtId="178" formatCode="#,##0.000;[Red]\-#,##0.000"/>
  </numFmts>
  <fonts count="18" x14ac:knownFonts="1">
    <font>
      <sz val="9"/>
      <color theme="1"/>
      <name val="Arial"/>
      <family val="2"/>
      <charset val="128"/>
    </font>
    <font>
      <sz val="9"/>
      <color theme="1"/>
      <name val="Arial"/>
      <family val="2"/>
      <charset val="128"/>
    </font>
    <font>
      <sz val="6"/>
      <name val="Arial"/>
      <family val="2"/>
      <charset val="128"/>
    </font>
    <font>
      <sz val="9"/>
      <color theme="1"/>
      <name val="ＭＳ Ｐゴシック"/>
      <family val="3"/>
      <charset val="128"/>
    </font>
    <font>
      <sz val="9"/>
      <color theme="1"/>
      <name val="Arial"/>
      <family val="2"/>
    </font>
    <font>
      <i/>
      <sz val="9"/>
      <color theme="1"/>
      <name val="ＭＳ Ｐゴシック"/>
      <family val="3"/>
      <charset val="128"/>
    </font>
    <font>
      <b/>
      <sz val="9"/>
      <color theme="1"/>
      <name val="Arial"/>
      <family val="2"/>
    </font>
    <font>
      <sz val="9"/>
      <color rgb="FF0000FF"/>
      <name val="ＭＳ Ｐゴシック"/>
      <family val="3"/>
      <charset val="128"/>
    </font>
    <font>
      <sz val="9"/>
      <color rgb="FF0000FF"/>
      <name val="Arial"/>
      <family val="2"/>
    </font>
    <font>
      <i/>
      <sz val="9"/>
      <color theme="1"/>
      <name val="Arial"/>
      <family val="2"/>
    </font>
    <font>
      <sz val="9"/>
      <color theme="0" tint="-0.499984740745262"/>
      <name val="Arial"/>
      <family val="2"/>
    </font>
    <font>
      <sz val="9"/>
      <color theme="0" tint="-0.499984740745262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color rgb="FF0000FF"/>
      <name val="Arial"/>
      <family val="2"/>
    </font>
    <font>
      <sz val="6"/>
      <color rgb="FF0000FF"/>
      <name val="Arial"/>
      <family val="2"/>
    </font>
    <font>
      <sz val="6"/>
      <color theme="1"/>
      <name val="Arial"/>
      <family val="2"/>
    </font>
    <font>
      <sz val="9"/>
      <color theme="0" tint="-0.34998626667073579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38" fontId="4" fillId="3" borderId="0" xfId="1" applyFont="1" applyFill="1">
      <alignment vertical="center"/>
    </xf>
    <xf numFmtId="40" fontId="4" fillId="3" borderId="0" xfId="1" applyNumberFormat="1" applyFont="1" applyFill="1">
      <alignment vertical="center"/>
    </xf>
    <xf numFmtId="38" fontId="8" fillId="3" borderId="0" xfId="1" applyFont="1" applyFill="1">
      <alignment vertical="center"/>
    </xf>
    <xf numFmtId="38" fontId="4" fillId="3" borderId="0" xfId="1" quotePrefix="1" applyFont="1" applyFill="1">
      <alignment vertical="center"/>
    </xf>
    <xf numFmtId="38" fontId="3" fillId="3" borderId="0" xfId="1" applyFont="1" applyFill="1">
      <alignment vertical="center"/>
    </xf>
    <xf numFmtId="38" fontId="9" fillId="3" borderId="0" xfId="1" applyFont="1" applyFill="1">
      <alignment vertical="center"/>
    </xf>
    <xf numFmtId="38" fontId="4" fillId="3" borderId="0" xfId="1" applyFont="1" applyFill="1" applyBorder="1">
      <alignment vertical="center"/>
    </xf>
    <xf numFmtId="38" fontId="6" fillId="3" borderId="0" xfId="1" applyFont="1" applyFill="1">
      <alignment vertical="center"/>
    </xf>
    <xf numFmtId="38" fontId="4" fillId="3" borderId="0" xfId="1" applyFont="1" applyFill="1" applyBorder="1" applyAlignment="1">
      <alignment horizontal="right" vertical="center"/>
    </xf>
    <xf numFmtId="38" fontId="4" fillId="3" borderId="1" xfId="1" applyFont="1" applyFill="1" applyBorder="1">
      <alignment vertical="center"/>
    </xf>
    <xf numFmtId="38" fontId="6" fillId="3" borderId="0" xfId="1" applyFont="1" applyFill="1" applyBorder="1">
      <alignment vertical="center"/>
    </xf>
    <xf numFmtId="176" fontId="4" fillId="3" borderId="0" xfId="2" applyNumberFormat="1" applyFont="1" applyFill="1">
      <alignment vertical="center"/>
    </xf>
    <xf numFmtId="38" fontId="4" fillId="3" borderId="2" xfId="1" applyFont="1" applyFill="1" applyBorder="1">
      <alignment vertical="center"/>
    </xf>
    <xf numFmtId="38" fontId="6" fillId="3" borderId="2" xfId="1" applyFont="1" applyFill="1" applyBorder="1">
      <alignment vertical="center"/>
    </xf>
    <xf numFmtId="38" fontId="9" fillId="3" borderId="0" xfId="1" applyFont="1" applyFill="1" applyBorder="1">
      <alignment vertical="center"/>
    </xf>
    <xf numFmtId="38" fontId="10" fillId="3" borderId="0" xfId="1" applyFont="1" applyFill="1">
      <alignment vertical="center"/>
    </xf>
    <xf numFmtId="38" fontId="10" fillId="3" borderId="2" xfId="1" applyFont="1" applyFill="1" applyBorder="1">
      <alignment vertical="center"/>
    </xf>
    <xf numFmtId="38" fontId="8" fillId="3" borderId="0" xfId="1" quotePrefix="1" applyFont="1" applyFill="1">
      <alignment vertical="center"/>
    </xf>
    <xf numFmtId="40" fontId="4" fillId="3" borderId="0" xfId="1" quotePrefix="1" applyNumberFormat="1" applyFont="1" applyFill="1">
      <alignment vertical="center"/>
    </xf>
    <xf numFmtId="38" fontId="7" fillId="3" borderId="0" xfId="1" applyFont="1" applyFill="1">
      <alignment vertical="center"/>
    </xf>
    <xf numFmtId="178" fontId="4" fillId="3" borderId="0" xfId="1" applyNumberFormat="1" applyFont="1" applyFill="1">
      <alignment vertical="center"/>
    </xf>
    <xf numFmtId="38" fontId="16" fillId="3" borderId="0" xfId="1" applyFont="1" applyFill="1">
      <alignment vertical="center"/>
    </xf>
    <xf numFmtId="40" fontId="7" fillId="3" borderId="0" xfId="1" applyNumberFormat="1" applyFont="1" applyFill="1">
      <alignment vertical="center"/>
    </xf>
    <xf numFmtId="40" fontId="3" fillId="3" borderId="0" xfId="1" applyNumberFormat="1" applyFont="1" applyFill="1">
      <alignment vertical="center"/>
    </xf>
    <xf numFmtId="38" fontId="3" fillId="3" borderId="0" xfId="1" quotePrefix="1" applyFont="1" applyFill="1">
      <alignment vertical="center"/>
    </xf>
    <xf numFmtId="177" fontId="4" fillId="3" borderId="0" xfId="1" applyNumberFormat="1" applyFont="1" applyFill="1">
      <alignment vertical="center"/>
    </xf>
    <xf numFmtId="10" fontId="6" fillId="3" borderId="0" xfId="2" applyNumberFormat="1" applyFont="1" applyFill="1">
      <alignment vertical="center"/>
    </xf>
    <xf numFmtId="38" fontId="13" fillId="2" borderId="2" xfId="1" applyFont="1" applyFill="1" applyBorder="1">
      <alignment vertical="center"/>
    </xf>
    <xf numFmtId="38" fontId="13" fillId="2" borderId="0" xfId="1" quotePrefix="1" applyFont="1" applyFill="1">
      <alignment vertical="center"/>
    </xf>
    <xf numFmtId="40" fontId="13" fillId="2" borderId="0" xfId="1" quotePrefix="1" applyNumberFormat="1" applyFont="1" applyFill="1">
      <alignment vertical="center"/>
    </xf>
    <xf numFmtId="38" fontId="8" fillId="2" borderId="0" xfId="1" quotePrefix="1" applyFont="1" applyFill="1">
      <alignment vertical="center"/>
    </xf>
    <xf numFmtId="38" fontId="13" fillId="2" borderId="0" xfId="1" applyFont="1" applyFill="1">
      <alignment vertical="center"/>
    </xf>
    <xf numFmtId="10" fontId="8" fillId="2" borderId="0" xfId="2" applyNumberFormat="1" applyFont="1" applyFill="1">
      <alignment vertical="center"/>
    </xf>
    <xf numFmtId="38" fontId="8" fillId="2" borderId="0" xfId="1" applyFont="1" applyFill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91226</xdr:colOff>
      <xdr:row>4</xdr:row>
      <xdr:rowOff>9525</xdr:rowOff>
    </xdr:from>
    <xdr:to>
      <xdr:col>15</xdr:col>
      <xdr:colOff>134652</xdr:colOff>
      <xdr:row>23</xdr:row>
      <xdr:rowOff>76200</xdr:rowOff>
    </xdr:to>
    <xdr:sp macro="" textlink="">
      <xdr:nvSpPr>
        <xdr:cNvPr id="2" name="フリーフォーム 1"/>
        <xdr:cNvSpPr/>
      </xdr:nvSpPr>
      <xdr:spPr>
        <a:xfrm>
          <a:off x="1634276" y="2447925"/>
          <a:ext cx="8434951" cy="3000375"/>
        </a:xfrm>
        <a:custGeom>
          <a:avLst/>
          <a:gdLst>
            <a:gd name="connsiteX0" fmla="*/ 6957274 w 8434951"/>
            <a:gd name="connsiteY0" fmla="*/ 0 h 3000375"/>
            <a:gd name="connsiteX1" fmla="*/ 7976449 w 8434951"/>
            <a:gd name="connsiteY1" fmla="*/ 466725 h 3000375"/>
            <a:gd name="connsiteX2" fmla="*/ 432649 w 8434951"/>
            <a:gd name="connsiteY2" fmla="*/ 2409825 h 3000375"/>
            <a:gd name="connsiteX3" fmla="*/ 870799 w 8434951"/>
            <a:gd name="connsiteY3" fmla="*/ 3000375 h 3000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434951" h="3000375">
              <a:moveTo>
                <a:pt x="6957274" y="0"/>
              </a:moveTo>
              <a:cubicBezTo>
                <a:pt x="8010580" y="32544"/>
                <a:pt x="9063887" y="65088"/>
                <a:pt x="7976449" y="466725"/>
              </a:cubicBezTo>
              <a:cubicBezTo>
                <a:pt x="6889011" y="868363"/>
                <a:pt x="1616924" y="1987550"/>
                <a:pt x="432649" y="2409825"/>
              </a:cubicBezTo>
              <a:cubicBezTo>
                <a:pt x="-751626" y="2832100"/>
                <a:pt x="870799" y="3000375"/>
                <a:pt x="870799" y="3000375"/>
              </a:cubicBezTo>
            </a:path>
          </a:pathLst>
        </a:custGeom>
        <a:noFill/>
        <a:ln w="9525"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3"/>
  <sheetViews>
    <sheetView showGridLines="0" tabSelected="1" zoomScaleNormal="100" workbookViewId="0">
      <selection activeCell="A2" sqref="A2"/>
    </sheetView>
  </sheetViews>
  <sheetFormatPr defaultRowHeight="12" x14ac:dyDescent="0.2"/>
  <cols>
    <col min="1" max="2" width="11.5703125" style="1" customWidth="1"/>
    <col min="3" max="3" width="3.42578125" style="1" customWidth="1"/>
    <col min="4" max="5" width="11.5703125" style="1" customWidth="1"/>
    <col min="6" max="6" width="6.42578125" style="1" customWidth="1"/>
    <col min="7" max="7" width="13.42578125" style="1" customWidth="1"/>
    <col min="8" max="9" width="11.5703125" style="1" customWidth="1"/>
    <col min="10" max="10" width="9.5703125" style="2" bestFit="1" customWidth="1"/>
    <col min="11" max="12" width="9.140625" style="1"/>
    <col min="13" max="13" width="10.140625" style="1" bestFit="1" customWidth="1"/>
    <col min="14" max="16384" width="9.140625" style="1"/>
  </cols>
  <sheetData>
    <row r="2" spans="1:14" x14ac:dyDescent="0.2">
      <c r="A2" s="1" t="s">
        <v>92</v>
      </c>
    </row>
    <row r="3" spans="1:14" x14ac:dyDescent="0.2">
      <c r="A3" s="1" t="s">
        <v>61</v>
      </c>
    </row>
    <row r="4" spans="1:14" x14ac:dyDescent="0.2">
      <c r="E4" s="3" t="s">
        <v>28</v>
      </c>
      <c r="H4" s="3" t="s">
        <v>50</v>
      </c>
      <c r="L4" s="3" t="s">
        <v>29</v>
      </c>
    </row>
    <row r="5" spans="1:14" x14ac:dyDescent="0.2">
      <c r="E5" s="3" t="s">
        <v>51</v>
      </c>
      <c r="H5" s="3" t="s">
        <v>16</v>
      </c>
      <c r="L5" s="3" t="s">
        <v>19</v>
      </c>
    </row>
    <row r="6" spans="1:14" x14ac:dyDescent="0.2">
      <c r="E6" s="3"/>
      <c r="H6" s="3" t="s">
        <v>52</v>
      </c>
    </row>
    <row r="7" spans="1:14" x14ac:dyDescent="0.2">
      <c r="B7" s="1" t="s">
        <v>0</v>
      </c>
      <c r="H7" s="3" t="s">
        <v>30</v>
      </c>
      <c r="L7" s="3" t="s">
        <v>31</v>
      </c>
    </row>
    <row r="8" spans="1:14" x14ac:dyDescent="0.2">
      <c r="B8" s="1" t="s">
        <v>1</v>
      </c>
      <c r="E8" s="1" t="s">
        <v>2</v>
      </c>
      <c r="F8" s="4" t="s">
        <v>53</v>
      </c>
      <c r="H8" s="5" t="s">
        <v>63</v>
      </c>
      <c r="I8" s="5" t="s">
        <v>64</v>
      </c>
      <c r="J8" s="4" t="s">
        <v>53</v>
      </c>
      <c r="M8" s="4" t="s">
        <v>53</v>
      </c>
    </row>
    <row r="9" spans="1:14" x14ac:dyDescent="0.2">
      <c r="A9" s="1" t="s">
        <v>11</v>
      </c>
      <c r="B9" s="6">
        <v>16500</v>
      </c>
      <c r="E9" s="6">
        <v>16500</v>
      </c>
      <c r="H9" s="6">
        <v>17000</v>
      </c>
      <c r="I9" s="6">
        <v>18000</v>
      </c>
      <c r="L9" s="1">
        <v>15000</v>
      </c>
    </row>
    <row r="10" spans="1:14" x14ac:dyDescent="0.2">
      <c r="A10" s="7" t="s">
        <v>12</v>
      </c>
      <c r="B10" s="7">
        <v>330000</v>
      </c>
      <c r="C10" s="7"/>
      <c r="D10" s="7" t="s">
        <v>3</v>
      </c>
      <c r="E10" s="1">
        <v>330000</v>
      </c>
      <c r="F10" s="2">
        <f>+E10/E9</f>
        <v>20</v>
      </c>
      <c r="H10" s="8">
        <f>+H9*J10</f>
        <v>391000</v>
      </c>
      <c r="I10" s="8">
        <f>+I9*J10</f>
        <v>414000</v>
      </c>
      <c r="J10" s="2">
        <v>23</v>
      </c>
      <c r="L10" s="8">
        <f>+L9*M10</f>
        <v>300000</v>
      </c>
      <c r="M10" s="2">
        <v>20</v>
      </c>
    </row>
    <row r="11" spans="1:14" x14ac:dyDescent="0.2">
      <c r="A11" s="9" t="s">
        <v>4</v>
      </c>
      <c r="B11" s="7">
        <v>92400</v>
      </c>
      <c r="C11" s="7"/>
      <c r="D11" s="9" t="s">
        <v>5</v>
      </c>
      <c r="E11" s="1">
        <v>92400</v>
      </c>
      <c r="F11" s="2">
        <f>+E11/E$9</f>
        <v>5.6</v>
      </c>
      <c r="G11" s="1" t="s">
        <v>13</v>
      </c>
      <c r="H11" s="1">
        <f>+H$9*$J11</f>
        <v>95200</v>
      </c>
      <c r="I11" s="1">
        <f>+I$9*$J11</f>
        <v>100800</v>
      </c>
      <c r="J11" s="2">
        <f>+F11</f>
        <v>5.6</v>
      </c>
      <c r="L11" s="1">
        <f>+L$9*M11</f>
        <v>84000</v>
      </c>
      <c r="M11" s="2">
        <f>+J11</f>
        <v>5.6</v>
      </c>
    </row>
    <row r="12" spans="1:14" x14ac:dyDescent="0.2">
      <c r="A12" s="9"/>
      <c r="B12" s="10"/>
      <c r="C12" s="7"/>
      <c r="D12" s="9" t="s">
        <v>6</v>
      </c>
      <c r="E12" s="10">
        <v>43890</v>
      </c>
      <c r="F12" s="2">
        <f>+E12/E$9</f>
        <v>2.66</v>
      </c>
      <c r="G12" s="1" t="s">
        <v>14</v>
      </c>
      <c r="H12" s="10">
        <f>+H$9*$J12</f>
        <v>45220</v>
      </c>
      <c r="I12" s="10">
        <f>+I$9*$J12</f>
        <v>47880</v>
      </c>
      <c r="J12" s="2">
        <f>+F12</f>
        <v>2.66</v>
      </c>
      <c r="L12" s="10">
        <f>+L$9*M12</f>
        <v>39900</v>
      </c>
      <c r="M12" s="2">
        <f>+J12</f>
        <v>2.66</v>
      </c>
    </row>
    <row r="13" spans="1:14" x14ac:dyDescent="0.2">
      <c r="A13" s="7" t="s">
        <v>7</v>
      </c>
      <c r="B13" s="7">
        <f>+B10-B11</f>
        <v>237600</v>
      </c>
      <c r="C13" s="7"/>
      <c r="D13" s="11" t="s">
        <v>32</v>
      </c>
      <c r="E13" s="1">
        <f>+E10-E11-E12</f>
        <v>193710</v>
      </c>
      <c r="H13" s="8">
        <f>+H10-SUM(H11:H12)</f>
        <v>250580</v>
      </c>
      <c r="I13" s="8">
        <f>+I10-SUM(I11:I12)</f>
        <v>265320</v>
      </c>
      <c r="L13" s="8">
        <f>+L10-SUM(L11:L12)</f>
        <v>176100</v>
      </c>
      <c r="M13" s="12">
        <f>+L13/L10</f>
        <v>0.58699999999999997</v>
      </c>
      <c r="N13" s="1" t="s">
        <v>33</v>
      </c>
    </row>
    <row r="14" spans="1:14" x14ac:dyDescent="0.2">
      <c r="A14" s="9" t="s">
        <v>8</v>
      </c>
      <c r="B14" s="7">
        <v>251090</v>
      </c>
      <c r="C14" s="7"/>
      <c r="D14" s="9" t="s">
        <v>9</v>
      </c>
      <c r="E14" s="1">
        <v>0</v>
      </c>
      <c r="M14" s="2"/>
    </row>
    <row r="15" spans="1:14" x14ac:dyDescent="0.2">
      <c r="A15" s="9"/>
      <c r="B15" s="10"/>
      <c r="C15" s="7"/>
      <c r="D15" s="9" t="s">
        <v>34</v>
      </c>
      <c r="E15" s="10">
        <v>207200</v>
      </c>
      <c r="F15" s="7"/>
      <c r="G15" s="1" t="s">
        <v>15</v>
      </c>
      <c r="H15" s="10">
        <v>231850</v>
      </c>
      <c r="I15" s="10">
        <v>231850</v>
      </c>
      <c r="J15" s="2" t="s">
        <v>17</v>
      </c>
      <c r="L15" s="1">
        <v>188450</v>
      </c>
      <c r="M15" s="2" t="s">
        <v>18</v>
      </c>
    </row>
    <row r="16" spans="1:14" ht="12.75" thickBot="1" x14ac:dyDescent="0.25">
      <c r="A16" s="7" t="s">
        <v>10</v>
      </c>
      <c r="B16" s="13">
        <f>+B13-B14</f>
        <v>-13490</v>
      </c>
      <c r="C16" s="7"/>
      <c r="D16" s="11" t="s">
        <v>20</v>
      </c>
      <c r="E16" s="13">
        <f>+E13-E15</f>
        <v>-13490</v>
      </c>
      <c r="H16" s="28">
        <f>+H13-H15</f>
        <v>18730</v>
      </c>
      <c r="I16" s="28">
        <f>+I13-I15</f>
        <v>33470</v>
      </c>
      <c r="J16" s="2" t="s">
        <v>54</v>
      </c>
      <c r="L16" s="14">
        <f>+L13-L15</f>
        <v>-12350</v>
      </c>
    </row>
    <row r="17" spans="1:14" ht="12.75" thickTop="1" x14ac:dyDescent="0.2">
      <c r="A17" s="15" t="s">
        <v>35</v>
      </c>
      <c r="B17" s="7"/>
      <c r="C17" s="7"/>
      <c r="D17" s="7"/>
      <c r="H17" s="5" t="s">
        <v>62</v>
      </c>
      <c r="J17" s="16">
        <v>4000</v>
      </c>
      <c r="K17" s="16" t="s">
        <v>36</v>
      </c>
      <c r="M17" s="1">
        <v>-12000</v>
      </c>
      <c r="N17" s="1" t="s">
        <v>37</v>
      </c>
    </row>
    <row r="18" spans="1:14" x14ac:dyDescent="0.2">
      <c r="J18" s="16">
        <v>650</v>
      </c>
      <c r="K18" s="16" t="s">
        <v>38</v>
      </c>
      <c r="M18" s="1">
        <v>-1800</v>
      </c>
      <c r="N18" s="1" t="s">
        <v>39</v>
      </c>
    </row>
    <row r="19" spans="1:14" x14ac:dyDescent="0.2">
      <c r="J19" s="16">
        <v>2000</v>
      </c>
      <c r="K19" s="16" t="s">
        <v>40</v>
      </c>
      <c r="M19" s="1">
        <v>-1950</v>
      </c>
      <c r="N19" s="1" t="s">
        <v>41</v>
      </c>
    </row>
    <row r="20" spans="1:14" x14ac:dyDescent="0.2">
      <c r="J20" s="16">
        <v>18000</v>
      </c>
      <c r="K20" s="16" t="s">
        <v>42</v>
      </c>
      <c r="M20" s="1">
        <v>-3000</v>
      </c>
      <c r="N20" s="1" t="s">
        <v>43</v>
      </c>
    </row>
    <row r="21" spans="1:14" ht="12.75" thickBot="1" x14ac:dyDescent="0.25">
      <c r="J21" s="17">
        <f>SUM(J17:J20)</f>
        <v>24650</v>
      </c>
      <c r="K21" s="16"/>
      <c r="M21" s="13">
        <f>SUM(M17:M20)</f>
        <v>-18750</v>
      </c>
    </row>
    <row r="22" spans="1:14" ht="12.75" thickTop="1" x14ac:dyDescent="0.2"/>
    <row r="24" spans="1:14" x14ac:dyDescent="0.2">
      <c r="E24" s="3" t="s">
        <v>44</v>
      </c>
      <c r="I24" s="3" t="s">
        <v>45</v>
      </c>
    </row>
    <row r="25" spans="1:14" x14ac:dyDescent="0.2">
      <c r="E25" s="3" t="s">
        <v>55</v>
      </c>
      <c r="I25" s="3" t="s">
        <v>56</v>
      </c>
    </row>
    <row r="26" spans="1:14" x14ac:dyDescent="0.2">
      <c r="E26" s="1" t="s">
        <v>57</v>
      </c>
      <c r="I26" s="1" t="s">
        <v>58</v>
      </c>
    </row>
    <row r="28" spans="1:14" x14ac:dyDescent="0.2">
      <c r="E28" s="1" t="s">
        <v>46</v>
      </c>
      <c r="G28" s="18" t="s">
        <v>59</v>
      </c>
      <c r="I28" s="1" t="s">
        <v>47</v>
      </c>
      <c r="J28" s="19" t="s">
        <v>60</v>
      </c>
    </row>
    <row r="29" spans="1:14" x14ac:dyDescent="0.2">
      <c r="G29" s="4" t="s">
        <v>21</v>
      </c>
      <c r="J29" s="19" t="s">
        <v>25</v>
      </c>
    </row>
    <row r="30" spans="1:14" x14ac:dyDescent="0.2">
      <c r="G30" s="4" t="s">
        <v>22</v>
      </c>
      <c r="J30" s="19" t="s">
        <v>26</v>
      </c>
    </row>
    <row r="32" spans="1:14" x14ac:dyDescent="0.2">
      <c r="E32" s="1" t="s">
        <v>48</v>
      </c>
      <c r="G32" s="4" t="s">
        <v>23</v>
      </c>
      <c r="I32" s="1" t="s">
        <v>49</v>
      </c>
      <c r="J32" s="19" t="s">
        <v>27</v>
      </c>
    </row>
    <row r="33" spans="1:10" x14ac:dyDescent="0.2">
      <c r="G33" s="29" t="s">
        <v>24</v>
      </c>
      <c r="J33" s="30" t="s">
        <v>123</v>
      </c>
    </row>
    <row r="36" spans="1:10" x14ac:dyDescent="0.2">
      <c r="A36" s="5" t="s">
        <v>71</v>
      </c>
    </row>
    <row r="37" spans="1:10" x14ac:dyDescent="0.2">
      <c r="B37" s="20" t="s">
        <v>70</v>
      </c>
    </row>
    <row r="38" spans="1:10" x14ac:dyDescent="0.2">
      <c r="B38" s="3" t="s">
        <v>72</v>
      </c>
    </row>
    <row r="39" spans="1:10" x14ac:dyDescent="0.2">
      <c r="A39" s="5" t="s">
        <v>65</v>
      </c>
      <c r="B39" s="5" t="s">
        <v>66</v>
      </c>
      <c r="E39" s="33">
        <f>+(I10-I11)/I10</f>
        <v>0.75652173913043474</v>
      </c>
      <c r="F39" s="5" t="s">
        <v>69</v>
      </c>
    </row>
    <row r="40" spans="1:10" x14ac:dyDescent="0.2">
      <c r="B40" s="5" t="s">
        <v>67</v>
      </c>
      <c r="E40" s="33">
        <f>+I16/I10</f>
        <v>8.0845410628019324E-2</v>
      </c>
      <c r="F40" s="5" t="s">
        <v>69</v>
      </c>
    </row>
    <row r="41" spans="1:10" x14ac:dyDescent="0.2">
      <c r="B41" s="5" t="s">
        <v>68</v>
      </c>
      <c r="E41" s="34" t="s">
        <v>125</v>
      </c>
      <c r="F41" s="5" t="s">
        <v>69</v>
      </c>
    </row>
    <row r="43" spans="1:10" x14ac:dyDescent="0.2">
      <c r="A43" s="5" t="s">
        <v>73</v>
      </c>
    </row>
    <row r="44" spans="1:10" x14ac:dyDescent="0.2">
      <c r="B44" s="5" t="s">
        <v>74</v>
      </c>
    </row>
    <row r="45" spans="1:10" x14ac:dyDescent="0.2">
      <c r="B45" s="5" t="s">
        <v>75</v>
      </c>
    </row>
    <row r="46" spans="1:10" x14ac:dyDescent="0.2">
      <c r="B46" s="5" t="s">
        <v>76</v>
      </c>
    </row>
    <row r="47" spans="1:10" x14ac:dyDescent="0.2">
      <c r="B47" s="20" t="s">
        <v>84</v>
      </c>
    </row>
    <row r="48" spans="1:10" x14ac:dyDescent="0.2">
      <c r="B48" s="5" t="s">
        <v>77</v>
      </c>
    </row>
    <row r="50" spans="2:9" x14ac:dyDescent="0.2">
      <c r="B50" s="5"/>
      <c r="D50" s="5" t="s">
        <v>63</v>
      </c>
      <c r="E50" s="5" t="s">
        <v>78</v>
      </c>
    </row>
    <row r="51" spans="2:9" x14ac:dyDescent="0.2">
      <c r="B51" s="5" t="s">
        <v>79</v>
      </c>
      <c r="D51" s="1">
        <f>+H10-B10</f>
        <v>61000</v>
      </c>
      <c r="E51" s="1">
        <f>+I10-B10</f>
        <v>84000</v>
      </c>
    </row>
    <row r="52" spans="2:9" x14ac:dyDescent="0.2">
      <c r="B52" s="5" t="s">
        <v>80</v>
      </c>
      <c r="D52" s="10">
        <f>-SUM(H11:H12,H15)+SUM(B11,B14)</f>
        <v>-28780</v>
      </c>
      <c r="E52" s="10">
        <f>-SUM(I11:I12,I15)+SUM(B11,B14)</f>
        <v>-37040</v>
      </c>
    </row>
    <row r="53" spans="2:9" x14ac:dyDescent="0.2">
      <c r="B53" s="5" t="s">
        <v>81</v>
      </c>
      <c r="D53" s="1">
        <f>+SUM(D51:D52)</f>
        <v>32220</v>
      </c>
      <c r="E53" s="1">
        <f>+SUM(E51:E52)</f>
        <v>46960</v>
      </c>
    </row>
    <row r="55" spans="2:9" x14ac:dyDescent="0.2">
      <c r="B55" s="5" t="s">
        <v>82</v>
      </c>
      <c r="D55" s="1">
        <f>+D53*0.6</f>
        <v>19332</v>
      </c>
      <c r="E55" s="1">
        <f>+E53*0.6</f>
        <v>28176</v>
      </c>
    </row>
    <row r="56" spans="2:9" x14ac:dyDescent="0.2">
      <c r="B56" s="5" t="s">
        <v>83</v>
      </c>
      <c r="D56" s="1">
        <v>18000</v>
      </c>
      <c r="E56" s="1">
        <v>18000</v>
      </c>
    </row>
    <row r="57" spans="2:9" ht="12.75" thickBot="1" x14ac:dyDescent="0.25">
      <c r="D57" s="13">
        <f>SUM(D55:D56)</f>
        <v>37332</v>
      </c>
      <c r="E57" s="13">
        <f>SUM(E55:E56)</f>
        <v>46176</v>
      </c>
    </row>
    <row r="58" spans="2:9" ht="12.75" thickTop="1" x14ac:dyDescent="0.2">
      <c r="F58" s="5" t="s">
        <v>86</v>
      </c>
    </row>
    <row r="59" spans="2:9" x14ac:dyDescent="0.2">
      <c r="B59" s="5" t="s">
        <v>85</v>
      </c>
      <c r="D59" s="21">
        <v>0.94299999999999995</v>
      </c>
      <c r="E59" s="21">
        <f>7.36-0.943</f>
        <v>6.4170000000000007</v>
      </c>
      <c r="G59" s="5" t="s">
        <v>88</v>
      </c>
      <c r="H59" s="1" t="s">
        <v>89</v>
      </c>
    </row>
    <row r="60" spans="2:9" x14ac:dyDescent="0.2">
      <c r="B60" s="5" t="s">
        <v>87</v>
      </c>
      <c r="D60" s="1">
        <f>+D57*D59</f>
        <v>35204.076000000001</v>
      </c>
      <c r="E60" s="1">
        <f>+E57*E59</f>
        <v>296311.39200000005</v>
      </c>
      <c r="G60" s="1">
        <v>-180000</v>
      </c>
      <c r="H60" s="32">
        <f>SUM(D60:G60)</f>
        <v>151515.46800000005</v>
      </c>
      <c r="I60" s="22" t="s">
        <v>91</v>
      </c>
    </row>
    <row r="61" spans="2:9" x14ac:dyDescent="0.2">
      <c r="H61" s="20" t="s">
        <v>90</v>
      </c>
    </row>
    <row r="63" spans="2:9" x14ac:dyDescent="0.2">
      <c r="B63" s="5" t="s">
        <v>93</v>
      </c>
    </row>
    <row r="64" spans="2:9" x14ac:dyDescent="0.2">
      <c r="B64" s="5" t="s">
        <v>94</v>
      </c>
    </row>
    <row r="65" spans="2:13" x14ac:dyDescent="0.2">
      <c r="B65" s="5" t="s">
        <v>98</v>
      </c>
    </row>
    <row r="66" spans="2:13" x14ac:dyDescent="0.2">
      <c r="B66" s="5" t="s">
        <v>95</v>
      </c>
    </row>
    <row r="67" spans="2:13" x14ac:dyDescent="0.2">
      <c r="B67" s="5" t="s">
        <v>96</v>
      </c>
    </row>
    <row r="68" spans="2:13" x14ac:dyDescent="0.2">
      <c r="B68" s="5" t="s">
        <v>97</v>
      </c>
      <c r="I68" s="2"/>
      <c r="J68" s="1"/>
    </row>
    <row r="69" spans="2:13" x14ac:dyDescent="0.2">
      <c r="I69" s="2"/>
      <c r="J69" s="1"/>
    </row>
    <row r="70" spans="2:13" x14ac:dyDescent="0.2">
      <c r="D70" s="20" t="s">
        <v>102</v>
      </c>
      <c r="G70" s="20" t="s">
        <v>104</v>
      </c>
      <c r="I70" s="23" t="s">
        <v>108</v>
      </c>
      <c r="J70" s="1"/>
      <c r="M70" s="5" t="s">
        <v>119</v>
      </c>
    </row>
    <row r="71" spans="2:13" x14ac:dyDescent="0.2">
      <c r="D71" s="20" t="s">
        <v>103</v>
      </c>
      <c r="G71" s="1" t="s">
        <v>105</v>
      </c>
      <c r="I71" s="24" t="s">
        <v>109</v>
      </c>
      <c r="J71" s="1"/>
      <c r="M71" s="5" t="s">
        <v>120</v>
      </c>
    </row>
    <row r="72" spans="2:13" x14ac:dyDescent="0.2">
      <c r="D72" s="5" t="s">
        <v>99</v>
      </c>
      <c r="E72" s="1">
        <v>-13490</v>
      </c>
      <c r="G72" s="4" t="s">
        <v>118</v>
      </c>
      <c r="I72" s="2"/>
      <c r="J72" s="5" t="s">
        <v>110</v>
      </c>
      <c r="K72" s="24" t="s">
        <v>114</v>
      </c>
      <c r="M72" s="25" t="s">
        <v>121</v>
      </c>
    </row>
    <row r="73" spans="2:13" x14ac:dyDescent="0.2">
      <c r="D73" s="5" t="s">
        <v>100</v>
      </c>
      <c r="E73" s="1">
        <v>16000</v>
      </c>
      <c r="G73" s="4" t="s">
        <v>106</v>
      </c>
      <c r="I73" s="24" t="s">
        <v>111</v>
      </c>
      <c r="J73" s="1">
        <v>458300</v>
      </c>
      <c r="K73" s="1">
        <v>114575</v>
      </c>
      <c r="M73" s="4" t="s">
        <v>122</v>
      </c>
    </row>
    <row r="74" spans="2:13" ht="12.75" thickBot="1" x14ac:dyDescent="0.25">
      <c r="D74" s="5" t="s">
        <v>101</v>
      </c>
      <c r="E74" s="14">
        <f>SUM(E72:E73)</f>
        <v>2510</v>
      </c>
      <c r="G74" s="4" t="s">
        <v>107</v>
      </c>
      <c r="I74" s="5" t="s">
        <v>112</v>
      </c>
      <c r="J74" s="26">
        <v>0.8</v>
      </c>
      <c r="K74" s="26">
        <v>0.2</v>
      </c>
      <c r="M74" s="31" t="s">
        <v>124</v>
      </c>
    </row>
    <row r="75" spans="2:13" ht="12.75" thickTop="1" x14ac:dyDescent="0.2">
      <c r="I75" s="2"/>
      <c r="J75" s="1"/>
    </row>
    <row r="76" spans="2:13" x14ac:dyDescent="0.2">
      <c r="I76" s="24" t="s">
        <v>116</v>
      </c>
      <c r="J76" s="1"/>
    </row>
    <row r="77" spans="2:13" x14ac:dyDescent="0.2">
      <c r="I77" s="24" t="s">
        <v>113</v>
      </c>
      <c r="J77" s="12">
        <v>0.04</v>
      </c>
      <c r="K77" s="12">
        <v>0.05</v>
      </c>
    </row>
    <row r="78" spans="2:13" x14ac:dyDescent="0.2">
      <c r="I78" s="24" t="s">
        <v>115</v>
      </c>
      <c r="J78" s="12">
        <f>+J77*0.6</f>
        <v>2.4E-2</v>
      </c>
    </row>
    <row r="79" spans="2:13" x14ac:dyDescent="0.2">
      <c r="I79" s="2" t="s">
        <v>117</v>
      </c>
      <c r="J79" s="1"/>
    </row>
    <row r="80" spans="2:13" x14ac:dyDescent="0.2">
      <c r="J80" s="1"/>
      <c r="K80" s="27">
        <f>+K74*K77+J74*J78</f>
        <v>2.9200000000000004E-2</v>
      </c>
    </row>
    <row r="81" spans="9:10" x14ac:dyDescent="0.2">
      <c r="I81" s="24"/>
      <c r="J81" s="1"/>
    </row>
    <row r="82" spans="9:10" x14ac:dyDescent="0.2">
      <c r="I82" s="2"/>
      <c r="J82" s="1"/>
    </row>
    <row r="83" spans="9:10" x14ac:dyDescent="0.2">
      <c r="I83" s="2"/>
      <c r="J83" s="1"/>
    </row>
  </sheetData>
  <phoneticPr fontId="2"/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 Fujisawa</dc:creator>
  <cp:lastModifiedBy>Tatsuo Fujisawa</cp:lastModifiedBy>
  <cp:lastPrinted>2012-10-23T06:27:09Z</cp:lastPrinted>
  <dcterms:created xsi:type="dcterms:W3CDTF">2012-10-23T04:16:12Z</dcterms:created>
  <dcterms:modified xsi:type="dcterms:W3CDTF">2012-10-23T09:19:22Z</dcterms:modified>
</cp:coreProperties>
</file>